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veron\OneDrive - ProfiCenplus\!Práca\Cenkros\Export\"/>
    </mc:Choice>
  </mc:AlternateContent>
  <bookViews>
    <workbookView xWindow="0" yWindow="0" windowWidth="0" windowHeight="0"/>
  </bookViews>
  <sheets>
    <sheet name="Rekapitulácia stavby" sheetId="1" r:id="rId1"/>
    <sheet name="01 - Odstránenie porúch a..." sheetId="2" r:id="rId2"/>
    <sheet name="02 - Odstránenie porúch a..." sheetId="3" r:id="rId3"/>
    <sheet name="03 - Odstránenie porúch b..." sheetId="4" r:id="rId4"/>
    <sheet name="04 - Oprava a zateplenie ..." sheetId="5" r:id="rId5"/>
    <sheet name="05 - Oprava strechy" sheetId="6" r:id="rId6"/>
    <sheet name="06 - Zateplenie stropov 1.PP" sheetId="7" r:id="rId7"/>
    <sheet name="07 - Ostatné práce obnovy..." sheetId="8" r:id="rId8"/>
    <sheet name="08 - Výmena brán a okien ..." sheetId="9" r:id="rId9"/>
    <sheet name="09 - Zdravotechnika" sheetId="10" r:id="rId10"/>
    <sheet name="10 - Plynofikácia" sheetId="11" r:id="rId11"/>
    <sheet name="11 - Vzduchotechnika" sheetId="12" r:id="rId12"/>
    <sheet name="12 - Hydraulické vyregulo..." sheetId="13" r:id="rId13"/>
    <sheet name="13 - Elektroinštalácia" sheetId="14" r:id="rId14"/>
    <sheet name="14 - Bleskozvod" sheetId="15" r:id="rId15"/>
    <sheet name="15 - Nebytový priestor - ..." sheetId="16" r:id="rId16"/>
  </sheets>
  <definedNames>
    <definedName name="_xlnm.Print_Area" localSheetId="0">'Rekapitulácia stavby'!$D$4:$AO$76,'Rekapitulácia stavby'!$C$82:$AQ$110</definedName>
    <definedName name="_xlnm.Print_Titles" localSheetId="0">'Rekapitulácia stavby'!$92:$92</definedName>
    <definedName name="_xlnm._FilterDatabase" localSheetId="1" hidden="1">'01 - Odstránenie porúch a...'!$C$123:$K$192</definedName>
    <definedName name="_xlnm.Print_Area" localSheetId="1">'01 - Odstránenie porúch a...'!$C$4:$J$76,'01 - Odstránenie porúch a...'!$C$82:$J$105,'01 - Odstránenie porúch a...'!$C$111:$J$192</definedName>
    <definedName name="_xlnm.Print_Titles" localSheetId="1">'01 - Odstránenie porúch a...'!$123:$123</definedName>
    <definedName name="_xlnm._FilterDatabase" localSheetId="2" hidden="1">'02 - Odstránenie porúch a...'!$C$121:$K$155</definedName>
    <definedName name="_xlnm.Print_Area" localSheetId="2">'02 - Odstránenie porúch a...'!$C$4:$J$76,'02 - Odstránenie porúch a...'!$C$82:$J$103,'02 - Odstránenie porúch a...'!$C$109:$J$155</definedName>
    <definedName name="_xlnm.Print_Titles" localSheetId="2">'02 - Odstránenie porúch a...'!$121:$121</definedName>
    <definedName name="_xlnm._FilterDatabase" localSheetId="3" hidden="1">'03 - Odstránenie porúch b...'!$C$125:$K$205</definedName>
    <definedName name="_xlnm.Print_Area" localSheetId="3">'03 - Odstránenie porúch b...'!$C$4:$J$76,'03 - Odstránenie porúch b...'!$C$82:$J$107,'03 - Odstránenie porúch b...'!$C$113:$J$205</definedName>
    <definedName name="_xlnm.Print_Titles" localSheetId="3">'03 - Odstránenie porúch b...'!$125:$125</definedName>
    <definedName name="_xlnm._FilterDatabase" localSheetId="4" hidden="1">'04 - Oprava a zateplenie ...'!$C$126:$K$207</definedName>
    <definedName name="_xlnm.Print_Area" localSheetId="4">'04 - Oprava a zateplenie ...'!$C$4:$J$76,'04 - Oprava a zateplenie ...'!$C$82:$J$108,'04 - Oprava a zateplenie ...'!$C$114:$J$207</definedName>
    <definedName name="_xlnm.Print_Titles" localSheetId="4">'04 - Oprava a zateplenie ...'!$126:$126</definedName>
    <definedName name="_xlnm._FilterDatabase" localSheetId="5" hidden="1">'05 - Oprava strechy'!$C$118:$K$134</definedName>
    <definedName name="_xlnm.Print_Area" localSheetId="5">'05 - Oprava strechy'!$C$4:$J$76,'05 - Oprava strechy'!$C$82:$J$100,'05 - Oprava strechy'!$C$106:$J$134</definedName>
    <definedName name="_xlnm.Print_Titles" localSheetId="5">'05 - Oprava strechy'!$118:$118</definedName>
    <definedName name="_xlnm._FilterDatabase" localSheetId="6" hidden="1">'06 - Zateplenie stropov 1.PP'!$C$124:$K$149</definedName>
    <definedName name="_xlnm.Print_Area" localSheetId="6">'06 - Zateplenie stropov 1.PP'!$C$4:$J$76,'06 - Zateplenie stropov 1.PP'!$C$82:$J$106,'06 - Zateplenie stropov 1.PP'!$C$112:$J$149</definedName>
    <definedName name="_xlnm.Print_Titles" localSheetId="6">'06 - Zateplenie stropov 1.PP'!$124:$124</definedName>
    <definedName name="_xlnm._FilterDatabase" localSheetId="7" hidden="1">'07 - Ostatné práce obnovy...'!$C$132:$K$264</definedName>
    <definedName name="_xlnm.Print_Area" localSheetId="7">'07 - Ostatné práce obnovy...'!$C$4:$J$76,'07 - Ostatné práce obnovy...'!$C$82:$J$114,'07 - Ostatné práce obnovy...'!$C$120:$J$264</definedName>
    <definedName name="_xlnm.Print_Titles" localSheetId="7">'07 - Ostatné práce obnovy...'!$132:$132</definedName>
    <definedName name="_xlnm._FilterDatabase" localSheetId="8" hidden="1">'08 - Výmena brán a okien ...'!$C$122:$K$172</definedName>
    <definedName name="_xlnm.Print_Area" localSheetId="8">'08 - Výmena brán a okien ...'!$C$4:$J$76,'08 - Výmena brán a okien ...'!$C$82:$J$104,'08 - Výmena brán a okien ...'!$C$110:$J$172</definedName>
    <definedName name="_xlnm.Print_Titles" localSheetId="8">'08 - Výmena brán a okien ...'!$122:$122</definedName>
    <definedName name="_xlnm._FilterDatabase" localSheetId="9" hidden="1">'09 - Zdravotechnika'!$C$128:$K$247</definedName>
    <definedName name="_xlnm.Print_Area" localSheetId="9">'09 - Zdravotechnika'!$C$4:$J$76,'09 - Zdravotechnika'!$C$82:$J$110,'09 - Zdravotechnika'!$C$116:$J$247</definedName>
    <definedName name="_xlnm.Print_Titles" localSheetId="9">'09 - Zdravotechnika'!$128:$128</definedName>
    <definedName name="_xlnm._FilterDatabase" localSheetId="10" hidden="1">'10 - Plynofikácia'!$C$118:$K$145</definedName>
    <definedName name="_xlnm.Print_Area" localSheetId="10">'10 - Plynofikácia'!$C$4:$J$76,'10 - Plynofikácia'!$C$82:$J$100,'10 - Plynofikácia'!$C$106:$J$145</definedName>
    <definedName name="_xlnm.Print_Titles" localSheetId="10">'10 - Plynofikácia'!$118:$118</definedName>
    <definedName name="_xlnm._FilterDatabase" localSheetId="11" hidden="1">'11 - Vzduchotechnika'!$C$117:$K$133</definedName>
    <definedName name="_xlnm.Print_Area" localSheetId="11">'11 - Vzduchotechnika'!$C$4:$J$76,'11 - Vzduchotechnika'!$C$82:$J$99,'11 - Vzduchotechnika'!$C$105:$J$133</definedName>
    <definedName name="_xlnm.Print_Titles" localSheetId="11">'11 - Vzduchotechnika'!$117:$117</definedName>
    <definedName name="_xlnm._FilterDatabase" localSheetId="12" hidden="1">'12 - Hydraulické vyregulo...'!$C$122:$K$149</definedName>
    <definedName name="_xlnm.Print_Area" localSheetId="12">'12 - Hydraulické vyregulo...'!$C$4:$J$76,'12 - Hydraulické vyregulo...'!$C$82:$J$104,'12 - Hydraulické vyregulo...'!$C$110:$J$149</definedName>
    <definedName name="_xlnm.Print_Titles" localSheetId="12">'12 - Hydraulické vyregulo...'!$122:$122</definedName>
    <definedName name="_xlnm._FilterDatabase" localSheetId="13" hidden="1">'13 - Elektroinštalácia'!$C$119:$K$225</definedName>
    <definedName name="_xlnm.Print_Area" localSheetId="13">'13 - Elektroinštalácia'!$C$4:$J$76,'13 - Elektroinštalácia'!$C$82:$J$101,'13 - Elektroinštalácia'!$C$107:$J$225</definedName>
    <definedName name="_xlnm.Print_Titles" localSheetId="13">'13 - Elektroinštalácia'!$119:$119</definedName>
    <definedName name="_xlnm._FilterDatabase" localSheetId="14" hidden="1">'14 - Bleskozvod'!$C$116:$K$133</definedName>
    <definedName name="_xlnm.Print_Area" localSheetId="14">'14 - Bleskozvod'!$C$4:$J$76,'14 - Bleskozvod'!$C$82:$J$98,'14 - Bleskozvod'!$C$104:$J$133</definedName>
    <definedName name="_xlnm.Print_Titles" localSheetId="14">'14 - Bleskozvod'!$116:$116</definedName>
    <definedName name="_xlnm._FilterDatabase" localSheetId="15" hidden="1">'15 - Nebytový priestor - ...'!$C$124:$K$195</definedName>
    <definedName name="_xlnm.Print_Area" localSheetId="15">'15 - Nebytový priestor - ...'!$C$4:$J$76,'15 - Nebytový priestor - ...'!$C$82:$J$106,'15 - Nebytový priestor - ...'!$C$112:$J$195</definedName>
    <definedName name="_xlnm.Print_Titles" localSheetId="15">'15 - Nebytový priestor - ...'!$124:$124</definedName>
  </definedNames>
  <calcPr/>
</workbook>
</file>

<file path=xl/calcChain.xml><?xml version="1.0" encoding="utf-8"?>
<calcChain xmlns="http://schemas.openxmlformats.org/spreadsheetml/2006/main">
  <c i="16" l="1" r="J37"/>
  <c r="J36"/>
  <c i="1" r="AY109"/>
  <c i="16" r="J35"/>
  <c i="1" r="AX109"/>
  <c i="16"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5"/>
  <c r="BH175"/>
  <c r="BG175"/>
  <c r="BE175"/>
  <c r="T175"/>
  <c r="T174"/>
  <c r="R175"/>
  <c r="R174"/>
  <c r="P175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2"/>
  <c r="J121"/>
  <c r="F121"/>
  <c r="F119"/>
  <c r="E117"/>
  <c r="J92"/>
  <c r="J91"/>
  <c r="F91"/>
  <c r="F89"/>
  <c r="E87"/>
  <c r="J18"/>
  <c r="E18"/>
  <c r="F92"/>
  <c r="J17"/>
  <c r="J12"/>
  <c r="J89"/>
  <c r="E7"/>
  <c r="E115"/>
  <c i="15" r="J37"/>
  <c r="J36"/>
  <c i="1" r="AY108"/>
  <c i="15" r="J35"/>
  <c i="1" r="AX108"/>
  <c i="15"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BI120"/>
  <c r="BH120"/>
  <c r="BG120"/>
  <c r="BE120"/>
  <c r="T120"/>
  <c r="R120"/>
  <c r="P120"/>
  <c r="BI119"/>
  <c r="BH119"/>
  <c r="BG119"/>
  <c r="BE119"/>
  <c r="T119"/>
  <c r="R119"/>
  <c r="P119"/>
  <c r="J113"/>
  <c r="F113"/>
  <c r="F111"/>
  <c r="E109"/>
  <c r="J91"/>
  <c r="F91"/>
  <c r="F89"/>
  <c r="E87"/>
  <c r="J24"/>
  <c r="E24"/>
  <c r="J114"/>
  <c r="J23"/>
  <c r="J18"/>
  <c r="E18"/>
  <c r="F114"/>
  <c r="J17"/>
  <c r="J12"/>
  <c r="J111"/>
  <c r="E7"/>
  <c r="E107"/>
  <c i="14" r="J37"/>
  <c r="J36"/>
  <c i="1" r="AY107"/>
  <c i="14" r="J35"/>
  <c i="1" r="AX107"/>
  <c i="14"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J116"/>
  <c r="F116"/>
  <c r="F114"/>
  <c r="E112"/>
  <c r="J91"/>
  <c r="F91"/>
  <c r="F89"/>
  <c r="E87"/>
  <c r="J24"/>
  <c r="E24"/>
  <c r="J92"/>
  <c r="J23"/>
  <c r="J18"/>
  <c r="E18"/>
  <c r="F117"/>
  <c r="J17"/>
  <c r="J12"/>
  <c r="J114"/>
  <c r="E7"/>
  <c r="E110"/>
  <c i="13" r="J37"/>
  <c r="J36"/>
  <c i="1" r="AY106"/>
  <c i="13" r="J35"/>
  <c i="1" r="AX106"/>
  <c i="13"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T145"/>
  <c r="R146"/>
  <c r="R145"/>
  <c r="P146"/>
  <c r="P145"/>
  <c r="BI144"/>
  <c r="BH144"/>
  <c r="BG144"/>
  <c r="BE144"/>
  <c r="T144"/>
  <c r="T143"/>
  <c r="R144"/>
  <c r="R143"/>
  <c r="P144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J120"/>
  <c r="J119"/>
  <c r="F119"/>
  <c r="F117"/>
  <c r="E115"/>
  <c r="J92"/>
  <c r="J91"/>
  <c r="F91"/>
  <c r="F89"/>
  <c r="E87"/>
  <c r="J18"/>
  <c r="E18"/>
  <c r="F92"/>
  <c r="J17"/>
  <c r="J12"/>
  <c r="J89"/>
  <c r="E7"/>
  <c r="E113"/>
  <c i="12" r="J37"/>
  <c r="J36"/>
  <c i="1" r="AY105"/>
  <c i="12" r="J35"/>
  <c i="1" r="AX105"/>
  <c i="12"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4"/>
  <c r="F114"/>
  <c r="F112"/>
  <c r="E110"/>
  <c r="J91"/>
  <c r="F91"/>
  <c r="F89"/>
  <c r="E87"/>
  <c r="J24"/>
  <c r="E24"/>
  <c r="J115"/>
  <c r="J23"/>
  <c r="J18"/>
  <c r="E18"/>
  <c r="F92"/>
  <c r="J17"/>
  <c r="J12"/>
  <c r="J112"/>
  <c r="E7"/>
  <c r="E108"/>
  <c i="11" r="J37"/>
  <c r="J36"/>
  <c i="1" r="AY104"/>
  <c i="11" r="J35"/>
  <c i="1" r="AX104"/>
  <c i="11"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5"/>
  <c r="F115"/>
  <c r="F113"/>
  <c r="E111"/>
  <c r="J91"/>
  <c r="F91"/>
  <c r="F89"/>
  <c r="E87"/>
  <c r="J24"/>
  <c r="E24"/>
  <c r="J116"/>
  <c r="J23"/>
  <c r="J18"/>
  <c r="E18"/>
  <c r="F92"/>
  <c r="J17"/>
  <c r="J12"/>
  <c r="J89"/>
  <c r="E7"/>
  <c r="E109"/>
  <c i="10" r="J37"/>
  <c r="J36"/>
  <c i="1" r="AY103"/>
  <c i="10" r="J35"/>
  <c i="1" r="AX103"/>
  <c i="10" r="BI247"/>
  <c r="BH247"/>
  <c r="BG247"/>
  <c r="BE247"/>
  <c r="T247"/>
  <c r="R247"/>
  <c r="P247"/>
  <c r="BI246"/>
  <c r="BH246"/>
  <c r="BG246"/>
  <c r="BE246"/>
  <c r="T246"/>
  <c r="R246"/>
  <c r="P246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J125"/>
  <c r="F125"/>
  <c r="F123"/>
  <c r="E121"/>
  <c r="J91"/>
  <c r="F91"/>
  <c r="F89"/>
  <c r="E87"/>
  <c r="J24"/>
  <c r="E24"/>
  <c r="J126"/>
  <c r="J23"/>
  <c r="J18"/>
  <c r="E18"/>
  <c r="F92"/>
  <c r="J17"/>
  <c r="J12"/>
  <c r="J123"/>
  <c r="E7"/>
  <c r="E119"/>
  <c i="9" r="J37"/>
  <c r="J36"/>
  <c i="1" r="AY102"/>
  <c i="9" r="J35"/>
  <c i="1" r="AX102"/>
  <c i="9"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4"/>
  <c r="BH144"/>
  <c r="BG144"/>
  <c r="BE144"/>
  <c r="T144"/>
  <c r="T143"/>
  <c r="R144"/>
  <c r="R143"/>
  <c r="P144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6"/>
  <c r="BH126"/>
  <c r="BG126"/>
  <c r="BE126"/>
  <c r="T126"/>
  <c r="T125"/>
  <c r="R126"/>
  <c r="R125"/>
  <c r="P126"/>
  <c r="P125"/>
  <c r="J120"/>
  <c r="J119"/>
  <c r="F119"/>
  <c r="F117"/>
  <c r="E115"/>
  <c r="J92"/>
  <c r="J91"/>
  <c r="F91"/>
  <c r="F89"/>
  <c r="E87"/>
  <c r="J18"/>
  <c r="E18"/>
  <c r="F92"/>
  <c r="J17"/>
  <c r="J12"/>
  <c r="J117"/>
  <c r="E7"/>
  <c r="E85"/>
  <c i="8" r="J37"/>
  <c r="J36"/>
  <c i="1" r="AY101"/>
  <c i="8" r="J35"/>
  <c i="1" r="AX101"/>
  <c i="8" r="BI264"/>
  <c r="BH264"/>
  <c r="BG264"/>
  <c r="BE264"/>
  <c r="T264"/>
  <c r="T263"/>
  <c r="R264"/>
  <c r="R263"/>
  <c r="P264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49"/>
  <c r="BH249"/>
  <c r="BG249"/>
  <c r="BE249"/>
  <c r="T249"/>
  <c r="R249"/>
  <c r="P249"/>
  <c r="BI248"/>
  <c r="BH248"/>
  <c r="BG248"/>
  <c r="BE248"/>
  <c r="T248"/>
  <c r="R248"/>
  <c r="P248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7"/>
  <c r="BH197"/>
  <c r="BG197"/>
  <c r="BE197"/>
  <c r="T197"/>
  <c r="R197"/>
  <c r="P197"/>
  <c r="BI196"/>
  <c r="BH196"/>
  <c r="BG196"/>
  <c r="BE196"/>
  <c r="T196"/>
  <c r="R196"/>
  <c r="P196"/>
  <c r="BI193"/>
  <c r="BH193"/>
  <c r="BG193"/>
  <c r="BE193"/>
  <c r="T193"/>
  <c r="T192"/>
  <c r="R193"/>
  <c r="R192"/>
  <c r="P193"/>
  <c r="P192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1"/>
  <c r="BH171"/>
  <c r="BG171"/>
  <c r="BE171"/>
  <c r="T171"/>
  <c r="R171"/>
  <c r="P171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T143"/>
  <c r="R144"/>
  <c r="R143"/>
  <c r="P144"/>
  <c r="P143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J130"/>
  <c r="J129"/>
  <c r="F129"/>
  <c r="F127"/>
  <c r="E125"/>
  <c r="J92"/>
  <c r="J91"/>
  <c r="F91"/>
  <c r="F89"/>
  <c r="E87"/>
  <c r="J18"/>
  <c r="E18"/>
  <c r="F130"/>
  <c r="J17"/>
  <c r="J12"/>
  <c r="J89"/>
  <c r="E7"/>
  <c r="E123"/>
  <c i="7" r="J37"/>
  <c r="J36"/>
  <c i="1" r="AY100"/>
  <c i="7" r="J35"/>
  <c i="1" r="AX100"/>
  <c i="7" r="BI148"/>
  <c r="BH148"/>
  <c r="BG148"/>
  <c r="BE148"/>
  <c r="T148"/>
  <c r="T147"/>
  <c r="T146"/>
  <c r="R148"/>
  <c r="R147"/>
  <c r="R146"/>
  <c r="P148"/>
  <c r="P147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7"/>
  <c r="BH137"/>
  <c r="BG137"/>
  <c r="BE137"/>
  <c r="T137"/>
  <c r="T136"/>
  <c r="R137"/>
  <c r="R136"/>
  <c r="P137"/>
  <c r="P136"/>
  <c r="BI135"/>
  <c r="BH135"/>
  <c r="BG135"/>
  <c r="BE135"/>
  <c r="T135"/>
  <c r="T134"/>
  <c r="R135"/>
  <c r="R134"/>
  <c r="P135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2"/>
  <c r="J121"/>
  <c r="F121"/>
  <c r="F119"/>
  <c r="E117"/>
  <c r="J92"/>
  <c r="J91"/>
  <c r="F91"/>
  <c r="F89"/>
  <c r="E87"/>
  <c r="J18"/>
  <c r="E18"/>
  <c r="F92"/>
  <c r="J17"/>
  <c r="J12"/>
  <c r="J89"/>
  <c r="E7"/>
  <c r="E115"/>
  <c i="6" r="J37"/>
  <c r="J36"/>
  <c i="1" r="AY99"/>
  <c i="6" r="J35"/>
  <c i="1" r="AX99"/>
  <c i="6"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J116"/>
  <c r="J115"/>
  <c r="F115"/>
  <c r="F113"/>
  <c r="E111"/>
  <c r="J92"/>
  <c r="J91"/>
  <c r="F91"/>
  <c r="F89"/>
  <c r="E87"/>
  <c r="J18"/>
  <c r="E18"/>
  <c r="F92"/>
  <c r="J17"/>
  <c r="J12"/>
  <c r="J113"/>
  <c r="E7"/>
  <c r="E85"/>
  <c i="5" r="J37"/>
  <c r="J36"/>
  <c i="1" r="AY98"/>
  <c i="5" r="J35"/>
  <c i="1" r="AX98"/>
  <c i="5"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3"/>
  <c r="BH163"/>
  <c r="BG163"/>
  <c r="BE163"/>
  <c r="T163"/>
  <c r="T162"/>
  <c r="R163"/>
  <c r="R162"/>
  <c r="P163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2"/>
  <c r="J91"/>
  <c r="F91"/>
  <c r="F89"/>
  <c r="E87"/>
  <c r="J18"/>
  <c r="E18"/>
  <c r="F92"/>
  <c r="J17"/>
  <c r="J12"/>
  <c r="J89"/>
  <c r="E7"/>
  <c r="E85"/>
  <c i="4" r="J37"/>
  <c r="J36"/>
  <c i="1" r="AY97"/>
  <c i="4" r="J35"/>
  <c i="1" r="AX97"/>
  <c i="4"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3"/>
  <c r="BH173"/>
  <c r="BG173"/>
  <c r="BE173"/>
  <c r="T173"/>
  <c r="T172"/>
  <c r="R173"/>
  <c r="R172"/>
  <c r="P173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2"/>
  <c r="J91"/>
  <c r="F91"/>
  <c r="F89"/>
  <c r="E87"/>
  <c r="J18"/>
  <c r="E18"/>
  <c r="F92"/>
  <c r="J17"/>
  <c r="J12"/>
  <c r="J89"/>
  <c r="E7"/>
  <c r="E116"/>
  <c i="3" r="J37"/>
  <c r="J36"/>
  <c i="1" r="AY96"/>
  <c i="3" r="J35"/>
  <c i="1" r="AX96"/>
  <c i="3" r="BI155"/>
  <c r="BH155"/>
  <c r="BG155"/>
  <c r="BE155"/>
  <c r="T155"/>
  <c r="R155"/>
  <c r="P155"/>
  <c r="BI153"/>
  <c r="BH153"/>
  <c r="BG153"/>
  <c r="BE153"/>
  <c r="T153"/>
  <c r="R153"/>
  <c r="P153"/>
  <c r="BI150"/>
  <c r="BH150"/>
  <c r="BG150"/>
  <c r="BE150"/>
  <c r="T150"/>
  <c r="T149"/>
  <c r="R150"/>
  <c r="R149"/>
  <c r="P150"/>
  <c r="P149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J119"/>
  <c r="J118"/>
  <c r="F118"/>
  <c r="F116"/>
  <c r="E114"/>
  <c r="J92"/>
  <c r="J91"/>
  <c r="F91"/>
  <c r="F89"/>
  <c r="E87"/>
  <c r="J18"/>
  <c r="E18"/>
  <c r="F119"/>
  <c r="J17"/>
  <c r="J12"/>
  <c r="J89"/>
  <c r="E7"/>
  <c r="E85"/>
  <c i="2" r="J37"/>
  <c r="J36"/>
  <c i="1" r="AY95"/>
  <c i="2" r="J35"/>
  <c i="1" r="AX95"/>
  <c i="2"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7"/>
  <c r="BH187"/>
  <c r="BG187"/>
  <c r="BE187"/>
  <c r="T187"/>
  <c r="R187"/>
  <c r="P187"/>
  <c r="BI186"/>
  <c r="BH186"/>
  <c r="BG186"/>
  <c r="BE186"/>
  <c r="T186"/>
  <c r="R186"/>
  <c r="P186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0"/>
  <c r="BH170"/>
  <c r="BG170"/>
  <c r="BE170"/>
  <c r="T170"/>
  <c r="T169"/>
  <c r="R170"/>
  <c r="R169"/>
  <c r="P170"/>
  <c r="P169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J121"/>
  <c r="J120"/>
  <c r="F120"/>
  <c r="F118"/>
  <c r="E116"/>
  <c r="J92"/>
  <c r="J91"/>
  <c r="F91"/>
  <c r="F89"/>
  <c r="E87"/>
  <c r="J18"/>
  <c r="E18"/>
  <c r="F92"/>
  <c r="J17"/>
  <c r="J12"/>
  <c r="J118"/>
  <c r="E7"/>
  <c r="E85"/>
  <c i="1" r="L90"/>
  <c r="AM90"/>
  <c r="AM89"/>
  <c r="L89"/>
  <c r="AM87"/>
  <c r="L87"/>
  <c r="L85"/>
  <c r="L84"/>
  <c i="2" r="J192"/>
  <c r="BK136"/>
  <c r="BK180"/>
  <c r="BK175"/>
  <c r="BK162"/>
  <c r="BK149"/>
  <c r="BK132"/>
  <c r="BK173"/>
  <c r="BK160"/>
  <c r="J154"/>
  <c i="4" r="BK194"/>
  <c r="BK199"/>
  <c r="BK180"/>
  <c r="J170"/>
  <c r="BK156"/>
  <c r="J144"/>
  <c r="J171"/>
  <c r="BK203"/>
  <c r="BK153"/>
  <c r="J147"/>
  <c r="J140"/>
  <c i="5" r="BK193"/>
  <c r="BK157"/>
  <c r="J166"/>
  <c r="J176"/>
  <c r="BK182"/>
  <c r="J193"/>
  <c r="BK152"/>
  <c r="BK147"/>
  <c i="7" r="J135"/>
  <c r="J133"/>
  <c i="8" r="J254"/>
  <c r="BK229"/>
  <c r="BK199"/>
  <c r="J160"/>
  <c r="BK144"/>
  <c r="BK178"/>
  <c r="J173"/>
  <c r="BK152"/>
  <c i="9" r="BK150"/>
  <c r="BK155"/>
  <c r="J131"/>
  <c r="BK151"/>
  <c r="BK139"/>
  <c i="10" r="BK247"/>
  <c r="J234"/>
  <c r="J223"/>
  <c r="BK203"/>
  <c r="J186"/>
  <c r="J204"/>
  <c r="J231"/>
  <c r="BK162"/>
  <c r="BK189"/>
  <c i="11" r="BK125"/>
  <c r="J134"/>
  <c r="BK131"/>
  <c r="BK128"/>
  <c i="12" r="BK126"/>
  <c i="13" r="BK146"/>
  <c i="2" r="BK151"/>
  <c r="BK184"/>
  <c r="BK174"/>
  <c r="J160"/>
  <c r="J143"/>
  <c i="4" r="BK177"/>
  <c r="BK145"/>
  <c r="J169"/>
  <c i="5" r="BK137"/>
  <c r="BK132"/>
  <c r="BK163"/>
  <c r="BK146"/>
  <c i="8" r="BK237"/>
  <c i="10" r="BK238"/>
  <c r="J216"/>
  <c r="BK212"/>
  <c r="BK150"/>
  <c r="BK191"/>
  <c r="J182"/>
  <c i="13" r="J133"/>
  <c r="J140"/>
  <c r="BK132"/>
  <c r="BK131"/>
  <c i="14" r="BK223"/>
  <c r="J213"/>
  <c r="J201"/>
  <c r="BK186"/>
  <c r="J172"/>
  <c r="BK148"/>
  <c r="J215"/>
  <c r="J198"/>
  <c r="J179"/>
  <c r="J165"/>
  <c r="J148"/>
  <c r="BK190"/>
  <c r="J216"/>
  <c r="J202"/>
  <c r="BK188"/>
  <c r="J167"/>
  <c r="BK144"/>
  <c r="BK187"/>
  <c r="BK162"/>
  <c r="BK167"/>
  <c r="J161"/>
  <c r="BK137"/>
  <c r="J136"/>
  <c r="J129"/>
  <c r="J122"/>
  <c r="J140"/>
  <c r="J134"/>
  <c r="BK129"/>
  <c i="15" r="BK131"/>
  <c r="BK123"/>
  <c r="BK128"/>
  <c r="J122"/>
  <c r="BK133"/>
  <c r="J131"/>
  <c r="J125"/>
  <c r="BK121"/>
  <c i="16" r="J189"/>
  <c r="BK184"/>
  <c r="J173"/>
  <c r="BK165"/>
  <c r="J155"/>
  <c r="BK147"/>
  <c r="BK141"/>
  <c r="BK136"/>
  <c r="BK190"/>
  <c r="BK187"/>
  <c r="J184"/>
  <c r="BK175"/>
  <c r="BK166"/>
  <c r="J161"/>
  <c r="J157"/>
  <c r="BK150"/>
  <c r="BK143"/>
  <c r="BK140"/>
  <c r="BK134"/>
  <c r="BK130"/>
  <c r="J179"/>
  <c r="J165"/>
  <c r="J160"/>
  <c r="BK164"/>
  <c r="BK156"/>
  <c r="J135"/>
  <c r="J131"/>
  <c i="3" r="J132"/>
  <c r="BK132"/>
  <c i="4" r="J205"/>
  <c r="J187"/>
  <c r="BK173"/>
  <c r="J164"/>
  <c i="5" r="J178"/>
  <c r="BK140"/>
  <c r="BK161"/>
  <c r="BK151"/>
  <c r="J148"/>
  <c r="BK138"/>
  <c i="6" r="J125"/>
  <c r="J133"/>
  <c r="J126"/>
  <c i="7" r="J137"/>
  <c r="BK135"/>
  <c i="8" r="BK248"/>
  <c r="J236"/>
  <c r="J218"/>
  <c r="J146"/>
  <c r="J158"/>
  <c r="BK162"/>
  <c i="9" r="J163"/>
  <c r="BK136"/>
  <c r="BK135"/>
  <c r="J129"/>
  <c i="10" r="J242"/>
  <c r="BK132"/>
  <c i="11" r="BK124"/>
  <c i="16" r="BK142"/>
  <c i="3" r="BK144"/>
  <c r="J128"/>
  <c r="BK128"/>
  <c r="BK127"/>
  <c i="4" r="BK160"/>
  <c r="J129"/>
  <c r="J131"/>
  <c i="5" r="BK195"/>
  <c r="J160"/>
  <c i="7" r="BK128"/>
  <c i="8" r="BK260"/>
  <c i="9" r="BK133"/>
  <c r="J134"/>
  <c r="J153"/>
  <c r="J133"/>
  <c i="10" r="J247"/>
  <c r="J148"/>
  <c r="J191"/>
  <c r="J209"/>
  <c r="J171"/>
  <c r="J207"/>
  <c r="J142"/>
  <c r="J135"/>
  <c r="BK160"/>
  <c r="J172"/>
  <c i="11" r="BK132"/>
  <c r="J124"/>
  <c r="J145"/>
  <c r="BK126"/>
  <c i="12" r="J133"/>
  <c r="BK132"/>
  <c r="J123"/>
  <c i="13" r="BK136"/>
  <c r="J128"/>
  <c r="J148"/>
  <c r="BK142"/>
  <c r="J138"/>
  <c r="J131"/>
  <c r="J126"/>
  <c i="14" r="BK220"/>
  <c r="BK212"/>
  <c r="BK198"/>
  <c r="J187"/>
  <c r="J173"/>
  <c r="J153"/>
  <c r="J220"/>
  <c r="BK211"/>
  <c r="J195"/>
  <c r="BK176"/>
  <c r="J162"/>
  <c r="BK219"/>
  <c r="J189"/>
  <c r="J214"/>
  <c r="J207"/>
  <c r="BK189"/>
  <c r="J175"/>
  <c r="J163"/>
  <c r="J149"/>
  <c r="J166"/>
  <c r="J177"/>
  <c r="J160"/>
  <c r="J130"/>
  <c r="J146"/>
  <c r="J154"/>
  <c r="J141"/>
  <c r="J137"/>
  <c r="BK131"/>
  <c r="J125"/>
  <c r="J138"/>
  <c r="J132"/>
  <c r="BK123"/>
  <c i="15" r="J127"/>
  <c r="BK132"/>
  <c r="J126"/>
  <c r="J121"/>
  <c r="J132"/>
  <c r="J128"/>
  <c r="J123"/>
  <c r="J119"/>
  <c i="16" r="J185"/>
  <c r="BK178"/>
  <c r="J169"/>
  <c r="BK158"/>
  <c r="J150"/>
  <c r="J143"/>
  <c r="BK138"/>
  <c r="BK132"/>
  <c r="BK195"/>
  <c r="BK192"/>
  <c r="J187"/>
  <c r="J183"/>
  <c r="J172"/>
  <c r="BK162"/>
  <c r="J158"/>
  <c r="BK155"/>
  <c r="BK149"/>
  <c r="J144"/>
  <c r="J141"/>
  <c r="J133"/>
  <c r="J192"/>
  <c r="J182"/>
  <c r="J167"/>
  <c r="J159"/>
  <c r="BK159"/>
  <c r="BK148"/>
  <c r="J148"/>
  <c r="BK135"/>
  <c i="2" r="BK187"/>
  <c r="BK153"/>
  <c r="BK143"/>
  <c r="BK133"/>
  <c r="BK182"/>
  <c r="J179"/>
  <c r="J177"/>
  <c r="J168"/>
  <c r="BK159"/>
  <c r="J155"/>
  <c r="BK140"/>
  <c r="BK129"/>
  <c r="BK164"/>
  <c r="J144"/>
  <c r="BK147"/>
  <c r="J130"/>
  <c i="3" r="J153"/>
  <c r="BK135"/>
  <c r="J130"/>
  <c r="BK142"/>
  <c r="BK133"/>
  <c r="J139"/>
  <c r="BK125"/>
  <c i="4" r="J199"/>
  <c r="BK164"/>
  <c r="BK146"/>
  <c r="BK197"/>
  <c r="J179"/>
  <c r="J162"/>
  <c r="BK159"/>
  <c r="J134"/>
  <c i="5" r="J175"/>
  <c r="BK204"/>
  <c r="J171"/>
  <c r="J207"/>
  <c r="J197"/>
  <c r="J185"/>
  <c r="J196"/>
  <c r="J206"/>
  <c r="J163"/>
  <c r="J161"/>
  <c r="BK141"/>
  <c r="J131"/>
  <c i="6" r="BK132"/>
  <c r="J129"/>
  <c r="J124"/>
  <c r="J123"/>
  <c r="J130"/>
  <c r="BK125"/>
  <c i="7" r="J142"/>
  <c r="BK132"/>
  <c r="BK137"/>
  <c i="8" r="BK261"/>
  <c r="J249"/>
  <c r="BK241"/>
  <c r="J237"/>
  <c r="BK232"/>
  <c r="BK224"/>
  <c r="BK206"/>
  <c r="J185"/>
  <c r="J168"/>
  <c r="BK146"/>
  <c r="BK246"/>
  <c r="BK236"/>
  <c r="J222"/>
  <c r="BK214"/>
  <c r="J202"/>
  <c r="BK249"/>
  <c r="BK228"/>
  <c r="J212"/>
  <c r="J196"/>
  <c r="J176"/>
  <c r="BK166"/>
  <c i="9" r="BK141"/>
  <c i="10" r="BK154"/>
  <c r="BK242"/>
  <c r="J226"/>
  <c r="BK223"/>
  <c r="J179"/>
  <c r="J162"/>
  <c r="BK142"/>
  <c r="J210"/>
  <c r="J241"/>
  <c r="J155"/>
  <c r="J212"/>
  <c r="BK187"/>
  <c r="BK138"/>
  <c r="J177"/>
  <c r="BK194"/>
  <c r="J187"/>
  <c r="J132"/>
  <c r="BK186"/>
  <c r="J161"/>
  <c i="11" r="BK141"/>
  <c i="12" r="J126"/>
  <c i="13" r="BK141"/>
  <c i="16" r="J128"/>
  <c i="2" r="J189"/>
  <c r="BK154"/>
  <c r="J147"/>
  <c r="J184"/>
  <c r="J178"/>
  <c r="BK165"/>
  <c r="BK158"/>
  <c r="BK152"/>
  <c r="J133"/>
  <c r="BK177"/>
  <c r="J162"/>
  <c r="J156"/>
  <c i="3" r="BK130"/>
  <c i="4" r="J157"/>
  <c r="BK204"/>
  <c r="BK190"/>
  <c r="BK158"/>
  <c r="J204"/>
  <c r="J189"/>
  <c r="J181"/>
  <c r="J176"/>
  <c r="BK171"/>
  <c r="BK167"/>
  <c r="BK162"/>
  <c r="BK151"/>
  <c r="J136"/>
  <c r="BK185"/>
  <c r="J138"/>
  <c r="J190"/>
  <c r="J159"/>
  <c r="BK147"/>
  <c r="BK152"/>
  <c i="5" r="BK192"/>
  <c r="BK197"/>
  <c r="J154"/>
  <c r="J136"/>
  <c r="BK130"/>
  <c i="6" r="BK129"/>
  <c i="8" r="BK230"/>
  <c r="BK221"/>
  <c r="J216"/>
  <c r="BK201"/>
  <c r="BK176"/>
  <c r="J259"/>
  <c r="BK245"/>
  <c r="J225"/>
  <c r="BK217"/>
  <c r="BK205"/>
  <c r="BK256"/>
  <c r="J244"/>
  <c r="BK222"/>
  <c r="J199"/>
  <c r="J180"/>
  <c r="J197"/>
  <c r="J191"/>
  <c r="J171"/>
  <c r="J138"/>
  <c r="J178"/>
  <c r="BK158"/>
  <c r="J163"/>
  <c r="J184"/>
  <c r="BK168"/>
  <c r="BK155"/>
  <c r="J136"/>
  <c i="9" r="BK169"/>
  <c r="BK161"/>
  <c r="BK142"/>
  <c r="BK170"/>
  <c r="BK147"/>
  <c r="BK129"/>
  <c r="J161"/>
  <c r="J139"/>
  <c r="BK163"/>
  <c r="J157"/>
  <c i="10" r="BK240"/>
  <c r="BK230"/>
  <c r="BK149"/>
  <c r="J214"/>
  <c r="J194"/>
  <c r="J160"/>
  <c r="J178"/>
  <c r="BK171"/>
  <c r="BK198"/>
  <c r="J140"/>
  <c r="J188"/>
  <c i="11" r="J125"/>
  <c r="BK127"/>
  <c i="2" r="J191"/>
  <c r="J140"/>
  <c r="BK128"/>
  <c r="BK179"/>
  <c r="BK161"/>
  <c r="J150"/>
  <c r="J128"/>
  <c r="J165"/>
  <c r="J149"/>
  <c r="J139"/>
  <c r="J127"/>
  <c i="3" r="BK129"/>
  <c r="J141"/>
  <c r="BK153"/>
  <c r="J125"/>
  <c i="4" r="BK189"/>
  <c r="J197"/>
  <c r="J177"/>
  <c i="5" r="J202"/>
  <c r="J168"/>
  <c r="J205"/>
  <c r="BK168"/>
  <c r="BK167"/>
  <c r="J181"/>
  <c r="J133"/>
  <c r="J152"/>
  <c r="J187"/>
  <c i="7" r="BK145"/>
  <c r="J145"/>
  <c r="J130"/>
  <c i="8" r="J257"/>
  <c r="BK240"/>
  <c r="J240"/>
  <c r="J224"/>
  <c r="BK210"/>
  <c r="BK251"/>
  <c r="J152"/>
  <c i="9" r="J130"/>
  <c r="J136"/>
  <c r="BK165"/>
  <c r="J128"/>
  <c r="J126"/>
  <c i="10" r="J237"/>
  <c r="BK231"/>
  <c r="J217"/>
  <c r="BK235"/>
  <c r="J221"/>
  <c r="J213"/>
  <c r="J203"/>
  <c r="BK153"/>
  <c r="J227"/>
  <c r="BK210"/>
  <c r="BK139"/>
  <c r="J149"/>
  <c r="BK168"/>
  <c r="BK182"/>
  <c r="J170"/>
  <c i="11" r="J128"/>
  <c r="J144"/>
  <c r="BK138"/>
  <c i="13" r="BK139"/>
  <c i="16" r="BK173"/>
  <c i="2" r="BK191"/>
  <c r="BK189"/>
  <c r="BK148"/>
  <c r="BK134"/>
  <c r="J152"/>
  <c r="J132"/>
  <c r="BK138"/>
  <c i="1" r="AS94"/>
  <c i="3" r="J134"/>
  <c r="BK134"/>
  <c r="J133"/>
  <c r="BK131"/>
  <c i="4" r="J150"/>
  <c r="J195"/>
  <c r="J185"/>
  <c r="J132"/>
  <c r="BK186"/>
  <c r="BK155"/>
  <c r="J142"/>
  <c r="BK130"/>
  <c r="BK136"/>
  <c i="5" r="BK196"/>
  <c r="BK180"/>
  <c r="J153"/>
  <c r="BK179"/>
  <c r="J137"/>
  <c r="BK187"/>
  <c r="J149"/>
  <c r="BK133"/>
  <c r="BK154"/>
  <c i="6" r="BK134"/>
  <c r="BK131"/>
  <c r="J128"/>
  <c r="BK122"/>
  <c r="J132"/>
  <c i="7" r="BK144"/>
  <c r="J129"/>
  <c r="BK130"/>
  <c r="BK129"/>
  <c i="8" r="BK254"/>
  <c r="J245"/>
  <c r="J238"/>
  <c r="J233"/>
  <c r="BK223"/>
  <c r="J217"/>
  <c r="BK181"/>
  <c r="BK167"/>
  <c r="J261"/>
  <c r="BK257"/>
  <c r="J243"/>
  <c r="BK233"/>
  <c r="J221"/>
  <c r="BK216"/>
  <c r="BK204"/>
  <c r="J252"/>
  <c r="J223"/>
  <c r="J200"/>
  <c r="BK190"/>
  <c r="J206"/>
  <c r="J174"/>
  <c r="J188"/>
  <c r="BK148"/>
  <c r="BK185"/>
  <c r="BK161"/>
  <c r="BK154"/>
  <c r="J154"/>
  <c r="BK182"/>
  <c r="BK142"/>
  <c r="BK163"/>
  <c r="BK151"/>
  <c r="J155"/>
  <c r="BK138"/>
  <c i="9" r="J165"/>
  <c r="J135"/>
  <c r="J168"/>
  <c r="J150"/>
  <c i="10" r="BK221"/>
  <c r="J163"/>
  <c r="J146"/>
  <c r="J240"/>
  <c r="BK228"/>
  <c r="BK217"/>
  <c r="BK213"/>
  <c r="J174"/>
  <c r="J151"/>
  <c r="J238"/>
  <c r="BK207"/>
  <c r="BK137"/>
  <c r="J154"/>
  <c r="BK211"/>
  <c r="BK199"/>
  <c r="J192"/>
  <c r="BK161"/>
  <c r="J200"/>
  <c r="J197"/>
  <c r="J164"/>
  <c r="J134"/>
  <c i="11" r="BK140"/>
  <c r="BK129"/>
  <c r="J143"/>
  <c r="BK133"/>
  <c r="BK123"/>
  <c i="12" r="BK133"/>
  <c r="J124"/>
  <c r="J125"/>
  <c i="13" r="BK144"/>
  <c r="BK138"/>
  <c i="16" r="J136"/>
  <c i="2" r="BK168"/>
  <c r="J129"/>
  <c i="4" r="J148"/>
  <c r="BK142"/>
  <c i="5" r="J147"/>
  <c r="J140"/>
  <c r="J177"/>
  <c r="BK173"/>
  <c i="7" r="BK140"/>
  <c r="J141"/>
  <c i="9" r="J170"/>
  <c r="J132"/>
  <c i="10" r="BK226"/>
  <c r="BK201"/>
  <c r="J159"/>
  <c r="J184"/>
  <c r="BK135"/>
  <c r="J195"/>
  <c i="2" r="J145"/>
  <c r="J175"/>
  <c r="J161"/>
  <c r="J135"/>
  <c r="J138"/>
  <c i="3" r="BK155"/>
  <c r="BK139"/>
  <c r="J126"/>
  <c r="J142"/>
  <c r="J145"/>
  <c r="J147"/>
  <c r="BK145"/>
  <c r="J131"/>
  <c r="BK141"/>
  <c i="4" r="BK161"/>
  <c r="BK133"/>
  <c i="5" r="J195"/>
  <c r="BK200"/>
  <c r="BK189"/>
  <c r="BK175"/>
  <c r="J141"/>
  <c r="J186"/>
  <c i="6" r="BK124"/>
  <c i="7" r="BK148"/>
  <c r="BK133"/>
  <c r="J128"/>
  <c i="8" r="BK259"/>
  <c r="BK252"/>
  <c r="BK244"/>
  <c r="J229"/>
  <c r="J220"/>
  <c r="J210"/>
  <c r="BK200"/>
  <c r="BK174"/>
  <c r="J260"/>
  <c r="J256"/>
  <c r="J234"/>
  <c r="BK220"/>
  <c r="J203"/>
  <c r="J140"/>
  <c r="J235"/>
  <c r="BK226"/>
  <c r="BK203"/>
  <c r="BK202"/>
  <c r="BK196"/>
  <c r="J167"/>
  <c r="BK193"/>
  <c r="BK180"/>
  <c r="J156"/>
  <c r="BK136"/>
  <c r="BK183"/>
  <c r="J181"/>
  <c r="J153"/>
  <c r="J161"/>
  <c r="J142"/>
  <c i="9" r="J155"/>
  <c r="BK138"/>
  <c r="J169"/>
  <c r="BK144"/>
  <c r="BK128"/>
  <c r="J159"/>
  <c r="J151"/>
  <c r="J148"/>
  <c i="10" r="J235"/>
  <c r="BK227"/>
  <c r="J218"/>
  <c r="BK200"/>
  <c r="BK177"/>
  <c r="J243"/>
  <c r="BK193"/>
  <c r="BK163"/>
  <c r="J150"/>
  <c r="BK219"/>
  <c r="BK196"/>
  <c r="BK222"/>
  <c r="BK151"/>
  <c r="J205"/>
  <c r="J158"/>
  <c r="J181"/>
  <c r="BK209"/>
  <c r="J208"/>
  <c r="J193"/>
  <c r="J168"/>
  <c r="BK148"/>
  <c i="2" r="J186"/>
  <c r="BK186"/>
  <c r="BK139"/>
  <c r="J33"/>
  <c r="BK157"/>
  <c r="J148"/>
  <c r="J170"/>
  <c i="3" r="BK138"/>
  <c r="J144"/>
  <c r="BK148"/>
  <c r="BK137"/>
  <c r="J138"/>
  <c r="J127"/>
  <c i="4" r="J203"/>
  <c r="BK183"/>
  <c r="BK144"/>
  <c r="BK200"/>
  <c r="J183"/>
  <c r="BK170"/>
  <c r="BK163"/>
  <c r="J155"/>
  <c r="BK139"/>
  <c r="BK178"/>
  <c r="J194"/>
  <c r="J180"/>
  <c r="BK135"/>
  <c r="BK140"/>
  <c r="J139"/>
  <c i="5" r="BK160"/>
  <c r="J184"/>
  <c r="BK176"/>
  <c r="J192"/>
  <c r="BK166"/>
  <c r="J198"/>
  <c r="BK171"/>
  <c r="BK149"/>
  <c r="BK184"/>
  <c r="BK148"/>
  <c r="J189"/>
  <c i="6" r="BK123"/>
  <c i="7" r="J144"/>
  <c r="J131"/>
  <c i="8" r="BK258"/>
  <c r="BK243"/>
  <c r="BK235"/>
  <c r="J227"/>
  <c r="J187"/>
  <c r="J264"/>
  <c r="J251"/>
  <c r="J239"/>
  <c r="BK208"/>
  <c r="J230"/>
  <c r="BK188"/>
  <c r="BK159"/>
  <c r="BK175"/>
  <c r="J144"/>
  <c r="J175"/>
  <c i="9" r="BK149"/>
  <c r="J138"/>
  <c r="BK167"/>
  <c r="J147"/>
  <c r="BK134"/>
  <c i="10" r="BK246"/>
  <c r="BK232"/>
  <c r="J219"/>
  <c r="BK206"/>
  <c r="BK202"/>
  <c r="J236"/>
  <c r="J230"/>
  <c r="J185"/>
  <c r="J215"/>
  <c r="J211"/>
  <c r="J190"/>
  <c r="J206"/>
  <c r="J169"/>
  <c r="BK136"/>
  <c r="J175"/>
  <c r="J138"/>
  <c r="BK173"/>
  <c r="BK140"/>
  <c i="11" r="J133"/>
  <c r="BK143"/>
  <c r="J131"/>
  <c r="BK142"/>
  <c i="12" r="BK125"/>
  <c r="J130"/>
  <c i="13" r="J149"/>
  <c r="J137"/>
  <c i="2" r="BK192"/>
  <c r="BK190"/>
  <c r="BK150"/>
  <c r="BK135"/>
  <c r="J182"/>
  <c r="BK178"/>
  <c r="J173"/>
  <c r="J164"/>
  <c r="J153"/>
  <c r="J137"/>
  <c r="BK130"/>
  <c r="BK170"/>
  <c r="J158"/>
  <c i="3" r="J129"/>
  <c i="4" r="J191"/>
  <c r="J146"/>
  <c r="J130"/>
  <c r="J167"/>
  <c i="5" r="BK181"/>
  <c r="BK199"/>
  <c r="J169"/>
  <c r="BK156"/>
  <c r="BK202"/>
  <c r="J182"/>
  <c r="J159"/>
  <c r="J146"/>
  <c r="BK178"/>
  <c r="J142"/>
  <c r="BK131"/>
  <c i="9" r="BK157"/>
  <c i="10" r="J232"/>
  <c r="J222"/>
  <c r="BK215"/>
  <c r="BK197"/>
  <c r="BK176"/>
  <c r="BK205"/>
  <c r="BK159"/>
  <c r="J143"/>
  <c r="J176"/>
  <c r="J199"/>
  <c r="BK190"/>
  <c r="BK155"/>
  <c r="BK208"/>
  <c r="BK144"/>
  <c r="BK169"/>
  <c r="BK184"/>
  <c r="J136"/>
  <c r="J137"/>
  <c r="BK185"/>
  <c r="BK174"/>
  <c r="BK164"/>
  <c i="11" r="BK134"/>
  <c r="J139"/>
  <c r="J135"/>
  <c r="J127"/>
  <c r="J141"/>
  <c i="12" r="BK131"/>
  <c r="BK123"/>
  <c r="BK122"/>
  <c r="J129"/>
  <c r="BK121"/>
  <c i="2" r="BK156"/>
  <c r="J136"/>
  <c r="J174"/>
  <c r="J159"/>
  <c r="BK141"/>
  <c r="J141"/>
  <c i="4" r="BK193"/>
  <c r="J202"/>
  <c r="BK187"/>
  <c r="J161"/>
  <c r="BK205"/>
  <c r="BK195"/>
  <c r="J186"/>
  <c r="BK179"/>
  <c r="J173"/>
  <c r="BK166"/>
  <c r="BK157"/>
  <c r="J152"/>
  <c r="BK138"/>
  <c r="J200"/>
  <c r="BK176"/>
  <c r="J193"/>
  <c r="J163"/>
  <c r="BK154"/>
  <c r="J135"/>
  <c i="5" r="J138"/>
  <c r="BK169"/>
  <c r="BK153"/>
  <c r="J204"/>
  <c r="J150"/>
  <c r="J135"/>
  <c r="BK183"/>
  <c r="BK144"/>
  <c r="BK159"/>
  <c r="J179"/>
  <c r="J144"/>
  <c i="6" r="BK133"/>
  <c r="BK130"/>
  <c r="BK126"/>
  <c r="J134"/>
  <c r="J131"/>
  <c r="J122"/>
  <c i="7" r="BK141"/>
  <c r="BK142"/>
  <c r="J132"/>
  <c i="8" r="J262"/>
  <c r="J151"/>
  <c i="10" r="J202"/>
  <c r="BK234"/>
  <c r="J220"/>
  <c r="BK181"/>
  <c r="J198"/>
  <c r="BK167"/>
  <c r="BK147"/>
  <c r="J147"/>
  <c r="J173"/>
  <c r="BK179"/>
  <c i="11" r="BK139"/>
  <c r="J138"/>
  <c r="J136"/>
  <c i="12" r="BK128"/>
  <c r="J131"/>
  <c i="13" r="BK148"/>
  <c r="BK133"/>
  <c i="5" r="BK198"/>
  <c r="BK150"/>
  <c r="J183"/>
  <c i="6" r="BK128"/>
  <c i="8" r="J246"/>
  <c r="J228"/>
  <c r="J219"/>
  <c r="J205"/>
  <c r="J165"/>
  <c r="BK253"/>
  <c r="J226"/>
  <c r="BK212"/>
  <c r="J201"/>
  <c r="BK197"/>
  <c r="J204"/>
  <c r="J190"/>
  <c r="BK191"/>
  <c r="J162"/>
  <c r="BK153"/>
  <c r="BK187"/>
  <c r="BK165"/>
  <c r="BK164"/>
  <c i="9" r="J172"/>
  <c r="J144"/>
  <c r="J142"/>
  <c r="BK126"/>
  <c i="10" r="BK224"/>
  <c r="BK204"/>
  <c r="J196"/>
  <c r="BK143"/>
  <c r="BK134"/>
  <c r="BK192"/>
  <c r="BK152"/>
  <c r="BK195"/>
  <c r="J153"/>
  <c r="BK133"/>
  <c r="BK175"/>
  <c r="J133"/>
  <c i="11" r="BK135"/>
  <c r="J132"/>
  <c r="BK144"/>
  <c r="BK130"/>
  <c i="12" r="BK130"/>
  <c r="J132"/>
  <c r="BK124"/>
  <c i="13" r="BK140"/>
  <c r="J132"/>
  <c r="J127"/>
  <c r="BK126"/>
  <c r="BK149"/>
  <c r="J146"/>
  <c r="J144"/>
  <c r="J141"/>
  <c r="J139"/>
  <c r="J136"/>
  <c r="J134"/>
  <c r="BK130"/>
  <c r="BK137"/>
  <c r="J130"/>
  <c r="BK127"/>
  <c i="14" r="J224"/>
  <c r="BK222"/>
  <c r="BK216"/>
  <c r="J208"/>
  <c r="BK205"/>
  <c r="BK203"/>
  <c r="J197"/>
  <c r="BK195"/>
  <c r="J191"/>
  <c r="BK185"/>
  <c r="BK180"/>
  <c r="J174"/>
  <c r="BK168"/>
  <c r="J156"/>
  <c r="J150"/>
  <c r="J223"/>
  <c r="BK217"/>
  <c r="J210"/>
  <c r="J205"/>
  <c r="J199"/>
  <c r="BK194"/>
  <c r="J186"/>
  <c r="BK182"/>
  <c r="J178"/>
  <c r="BK174"/>
  <c r="BK172"/>
  <c r="J164"/>
  <c r="BK160"/>
  <c r="BK156"/>
  <c r="BK155"/>
  <c r="J209"/>
  <c r="BK201"/>
  <c r="BK171"/>
  <c r="J217"/>
  <c r="J212"/>
  <c r="BK209"/>
  <c r="J206"/>
  <c r="BK197"/>
  <c r="BK191"/>
  <c r="J185"/>
  <c r="J183"/>
  <c r="J171"/>
  <c r="J168"/>
  <c r="BK161"/>
  <c r="BK153"/>
  <c r="J151"/>
  <c r="BK146"/>
  <c r="J143"/>
  <c r="BK164"/>
  <c r="J181"/>
  <c r="J170"/>
  <c r="J152"/>
  <c r="BK181"/>
  <c r="J147"/>
  <c r="J128"/>
  <c r="BK159"/>
  <c r="J145"/>
  <c r="BK125"/>
  <c r="BK151"/>
  <c r="J126"/>
  <c r="BK130"/>
  <c r="BK139"/>
  <c r="J139"/>
  <c r="BK132"/>
  <c r="J127"/>
  <c r="J123"/>
  <c r="BK141"/>
  <c r="J135"/>
  <c r="J131"/>
  <c i="15" r="J129"/>
  <c r="J133"/>
  <c r="BK130"/>
  <c r="BK125"/>
  <c r="BK120"/>
  <c r="BK129"/>
  <c r="BK124"/>
  <c r="J120"/>
  <c i="16" r="J193"/>
  <c r="BK179"/>
  <c r="BK172"/>
  <c r="J166"/>
  <c r="J153"/>
  <c r="J145"/>
  <c r="BK139"/>
  <c r="BK133"/>
  <c r="J129"/>
  <c r="J194"/>
  <c r="BK189"/>
  <c r="BK185"/>
  <c r="BK180"/>
  <c r="BK169"/>
  <c r="J163"/>
  <c r="BK160"/>
  <c r="J154"/>
  <c r="J149"/>
  <c r="J146"/>
  <c r="J138"/>
  <c r="J134"/>
  <c r="BK131"/>
  <c r="J180"/>
  <c r="J170"/>
  <c r="J164"/>
  <c r="BK152"/>
  <c r="BK157"/>
  <c r="J140"/>
  <c r="BK145"/>
  <c r="BK128"/>
  <c i="2" r="J131"/>
  <c r="J134"/>
  <c r="BK127"/>
  <c i="3" r="J155"/>
  <c r="BK126"/>
  <c r="J148"/>
  <c r="J140"/>
  <c i="4" r="BK150"/>
  <c r="BK129"/>
  <c r="J166"/>
  <c r="BK191"/>
  <c r="J158"/>
  <c r="J133"/>
  <c r="BK137"/>
  <c r="BK132"/>
  <c i="5" r="BK191"/>
  <c r="J173"/>
  <c r="J157"/>
  <c r="J191"/>
  <c r="J151"/>
  <c r="BK190"/>
  <c r="J167"/>
  <c r="BK186"/>
  <c r="BK135"/>
  <c r="J132"/>
  <c i="8" r="J182"/>
  <c r="BK262"/>
  <c r="J248"/>
  <c r="BK227"/>
  <c r="BK218"/>
  <c r="J166"/>
  <c r="BK179"/>
  <c r="J148"/>
  <c r="BK140"/>
  <c r="J164"/>
  <c r="BK157"/>
  <c i="9" r="J167"/>
  <c r="BK148"/>
  <c r="BK153"/>
  <c r="BK132"/>
  <c r="J149"/>
  <c r="BK131"/>
  <c r="BK130"/>
  <c i="10" r="J246"/>
  <c r="BK236"/>
  <c r="J225"/>
  <c r="BK216"/>
  <c r="BK237"/>
  <c r="BK225"/>
  <c r="BK214"/>
  <c r="BK180"/>
  <c r="J228"/>
  <c r="J229"/>
  <c r="BK218"/>
  <c r="BK158"/>
  <c r="J167"/>
  <c r="BK178"/>
  <c r="J180"/>
  <c r="BK146"/>
  <c i="11" r="BK136"/>
  <c r="J126"/>
  <c r="J137"/>
  <c r="J142"/>
  <c r="J129"/>
  <c i="12" r="BK129"/>
  <c r="J128"/>
  <c r="J122"/>
  <c i="13" r="BK134"/>
  <c r="BK128"/>
  <c i="14" r="BK225"/>
  <c r="J218"/>
  <c r="BK214"/>
  <c r="J211"/>
  <c r="BK207"/>
  <c r="J204"/>
  <c r="BK199"/>
  <c r="BK196"/>
  <c r="J193"/>
  <c r="J190"/>
  <c r="J182"/>
  <c r="BK175"/>
  <c r="BK169"/>
  <c r="J158"/>
  <c r="BK154"/>
  <c r="J225"/>
  <c r="J222"/>
  <c r="J219"/>
  <c r="BK213"/>
  <c r="BK206"/>
  <c r="J203"/>
  <c r="J188"/>
  <c r="BK183"/>
  <c r="J180"/>
  <c r="BK177"/>
  <c r="BK170"/>
  <c r="BK163"/>
  <c r="BK157"/>
  <c r="BK124"/>
  <c r="BK202"/>
  <c r="J196"/>
  <c r="BK224"/>
  <c r="BK218"/>
  <c r="BK215"/>
  <c r="BK210"/>
  <c r="BK208"/>
  <c r="BK204"/>
  <c r="J194"/>
  <c r="BK193"/>
  <c r="BK184"/>
  <c r="J176"/>
  <c r="BK173"/>
  <c r="J169"/>
  <c r="BK165"/>
  <c r="J155"/>
  <c r="BK152"/>
  <c r="BK150"/>
  <c r="BK145"/>
  <c r="BK140"/>
  <c r="J159"/>
  <c r="BK179"/>
  <c r="J184"/>
  <c r="BK143"/>
  <c r="BK178"/>
  <c r="J157"/>
  <c r="J133"/>
  <c r="BK127"/>
  <c r="BK158"/>
  <c r="J144"/>
  <c r="BK166"/>
  <c r="BK149"/>
  <c r="BK147"/>
  <c r="BK133"/>
  <c r="BK128"/>
  <c r="J142"/>
  <c r="BK138"/>
  <c r="BK135"/>
  <c r="BK126"/>
  <c r="BK142"/>
  <c r="BK136"/>
  <c r="BK134"/>
  <c r="J124"/>
  <c r="BK122"/>
  <c i="15" r="BK127"/>
  <c r="J124"/>
  <c r="BK119"/>
  <c r="J130"/>
  <c r="BK126"/>
  <c r="BK122"/>
  <c i="16" r="J195"/>
  <c r="BK183"/>
  <c r="J175"/>
  <c r="BK167"/>
  <c r="J162"/>
  <c r="J152"/>
  <c r="BK144"/>
  <c r="J137"/>
  <c r="BK194"/>
  <c r="BK193"/>
  <c r="J190"/>
  <c r="J186"/>
  <c r="BK182"/>
  <c r="BK170"/>
  <c r="J156"/>
  <c r="BK153"/>
  <c r="BK146"/>
  <c r="J142"/>
  <c r="BK137"/>
  <c r="J132"/>
  <c r="BK129"/>
  <c r="BK186"/>
  <c r="J178"/>
  <c r="BK163"/>
  <c r="BK161"/>
  <c r="BK154"/>
  <c r="J139"/>
  <c r="J147"/>
  <c r="J130"/>
  <c i="2" r="J190"/>
  <c r="J187"/>
  <c r="BK145"/>
  <c r="BK131"/>
  <c r="J180"/>
  <c r="BK167"/>
  <c r="J157"/>
  <c r="BK144"/>
  <c r="J167"/>
  <c r="BK155"/>
  <c r="J151"/>
  <c r="BK137"/>
  <c i="3" r="J150"/>
  <c r="BK140"/>
  <c r="BK150"/>
  <c r="J135"/>
  <c r="J137"/>
  <c i="4" r="BK202"/>
  <c r="J178"/>
  <c r="BK169"/>
  <c r="J160"/>
  <c r="J154"/>
  <c r="BK134"/>
  <c r="J182"/>
  <c r="BK131"/>
  <c r="BK182"/>
  <c r="J156"/>
  <c r="BK148"/>
  <c r="J153"/>
  <c r="J137"/>
  <c i="5" r="BK207"/>
  <c r="BK206"/>
  <c r="BK142"/>
  <c r="J200"/>
  <c r="BK177"/>
  <c r="BK136"/>
  <c r="J145"/>
  <c r="J130"/>
  <c r="J180"/>
  <c r="J156"/>
  <c i="7" r="J148"/>
  <c r="BK131"/>
  <c r="J140"/>
  <c i="8" r="BK264"/>
  <c r="J253"/>
  <c r="BK239"/>
  <c r="BK234"/>
  <c r="BK225"/>
  <c r="J208"/>
  <c r="BK171"/>
  <c r="J258"/>
  <c r="J241"/>
  <c r="J232"/>
  <c r="BK219"/>
  <c r="BK238"/>
  <c r="J214"/>
  <c r="J193"/>
  <c r="J183"/>
  <c r="BK173"/>
  <c r="BK184"/>
  <c r="J157"/>
  <c r="J159"/>
  <c r="J179"/>
  <c r="BK156"/>
  <c r="BK160"/>
  <c i="9" r="BK168"/>
  <c r="J141"/>
  <c i="10" r="BK243"/>
  <c r="BK220"/>
  <c r="J189"/>
  <c r="BK172"/>
  <c r="BK229"/>
  <c r="J139"/>
  <c r="J224"/>
  <c r="J201"/>
  <c r="BK188"/>
  <c r="BK170"/>
  <c r="J152"/>
  <c i="11" r="BK137"/>
  <c r="J130"/>
  <c r="BK145"/>
  <c r="J140"/>
  <c r="J123"/>
  <c i="12" r="J127"/>
  <c r="BK127"/>
  <c r="J121"/>
  <c i="13" r="J142"/>
  <c i="3" r="BK147"/>
  <c i="4" r="BK181"/>
  <c r="J151"/>
  <c r="J145"/>
  <c i="5" r="J190"/>
  <c r="BK205"/>
  <c r="BK174"/>
  <c r="J199"/>
  <c r="BK185"/>
  <c r="BK145"/>
  <c r="J174"/>
  <c i="9" r="BK159"/>
  <c r="BK172"/>
  <c i="10" r="BK241"/>
  <c r="J144"/>
  <c i="2" l="1" r="R126"/>
  <c r="R172"/>
  <c r="P188"/>
  <c i="3" r="P136"/>
  <c i="4" r="T128"/>
  <c r="R184"/>
  <c r="R192"/>
  <c i="5" r="R134"/>
  <c r="T165"/>
  <c r="T201"/>
  <c i="6" r="R121"/>
  <c i="7" r="T143"/>
  <c i="8" r="R150"/>
  <c r="BK250"/>
  <c r="J250"/>
  <c r="J111"/>
  <c i="12" r="R120"/>
  <c r="R119"/>
  <c r="R118"/>
  <c i="13" r="T129"/>
  <c i="14" r="T192"/>
  <c i="2" r="P142"/>
  <c r="BK183"/>
  <c r="J183"/>
  <c r="J103"/>
  <c i="3" r="BK124"/>
  <c r="J124"/>
  <c r="J98"/>
  <c r="T136"/>
  <c r="BK152"/>
  <c r="J152"/>
  <c r="J102"/>
  <c i="4" r="P143"/>
  <c r="R175"/>
  <c r="T188"/>
  <c r="T192"/>
  <c i="5" r="BK134"/>
  <c r="J134"/>
  <c r="J99"/>
  <c r="BK170"/>
  <c r="J170"/>
  <c r="J104"/>
  <c r="R188"/>
  <c r="R201"/>
  <c i="6" r="P127"/>
  <c i="7" r="P127"/>
  <c r="P126"/>
  <c i="8" r="BK150"/>
  <c r="J150"/>
  <c r="J101"/>
  <c i="10" r="R131"/>
  <c r="BK183"/>
  <c r="J183"/>
  <c r="J105"/>
  <c r="R239"/>
  <c r="R245"/>
  <c r="R244"/>
  <c i="11" r="R122"/>
  <c r="R121"/>
  <c r="R120"/>
  <c r="R119"/>
  <c i="12" r="BK120"/>
  <c r="J120"/>
  <c r="J98"/>
  <c i="13" r="BK125"/>
  <c r="BK135"/>
  <c r="J135"/>
  <c r="J100"/>
  <c r="BK147"/>
  <c r="J147"/>
  <c r="J103"/>
  <c i="10" r="BK141"/>
  <c r="J141"/>
  <c r="J99"/>
  <c r="R141"/>
  <c r="R145"/>
  <c r="R157"/>
  <c r="T166"/>
  <c r="T233"/>
  <c i="13" r="R135"/>
  <c i="14" r="P121"/>
  <c r="R221"/>
  <c i="15" r="T118"/>
  <c r="T117"/>
  <c i="2" r="T142"/>
  <c r="P183"/>
  <c r="BK188"/>
  <c r="J188"/>
  <c r="J104"/>
  <c i="3" r="P124"/>
  <c r="P123"/>
  <c r="R136"/>
  <c r="R152"/>
  <c r="R151"/>
  <c i="4" r="R128"/>
  <c r="T175"/>
  <c r="R188"/>
  <c r="P196"/>
  <c i="5" r="BK143"/>
  <c r="J143"/>
  <c r="J100"/>
  <c r="R170"/>
  <c r="BK201"/>
  <c r="J201"/>
  <c r="J107"/>
  <c i="6" r="T127"/>
  <c i="7" r="BK127"/>
  <c r="J127"/>
  <c r="J98"/>
  <c r="BK139"/>
  <c r="J139"/>
  <c r="J102"/>
  <c i="8" r="R207"/>
  <c i="10" r="BK131"/>
  <c r="J131"/>
  <c r="J98"/>
  <c r="P166"/>
  <c r="P245"/>
  <c r="P244"/>
  <c i="13" r="P129"/>
  <c i="14" r="R200"/>
  <c i="8" r="BK135"/>
  <c r="J135"/>
  <c r="J98"/>
  <c r="P150"/>
  <c r="T170"/>
  <c r="BK195"/>
  <c r="J195"/>
  <c r="J105"/>
  <c r="BK207"/>
  <c r="J207"/>
  <c r="J107"/>
  <c r="P231"/>
  <c r="P242"/>
  <c r="BK247"/>
  <c r="J247"/>
  <c r="J110"/>
  <c r="T247"/>
  <c r="T250"/>
  <c r="R255"/>
  <c i="9" r="R166"/>
  <c i="10" r="T131"/>
  <c r="P157"/>
  <c r="BK233"/>
  <c r="J233"/>
  <c r="J106"/>
  <c i="13" r="BK129"/>
  <c r="J129"/>
  <c r="J99"/>
  <c i="14" r="P200"/>
  <c i="2" r="P126"/>
  <c r="P125"/>
  <c r="BK172"/>
  <c r="J172"/>
  <c r="J102"/>
  <c i="3" r="BK136"/>
  <c i="4" r="BK143"/>
  <c r="J143"/>
  <c r="J99"/>
  <c r="BK184"/>
  <c r="J184"/>
  <c r="J103"/>
  <c r="P188"/>
  <c r="R196"/>
  <c i="5" r="P134"/>
  <c r="P165"/>
  <c r="P194"/>
  <c i="7" r="R127"/>
  <c r="R126"/>
  <c r="BK143"/>
  <c r="J143"/>
  <c r="J103"/>
  <c i="8" r="P170"/>
  <c i="11" r="T122"/>
  <c r="T121"/>
  <c r="T120"/>
  <c r="T119"/>
  <c i="13" r="T125"/>
  <c i="14" r="P221"/>
  <c i="2" r="BK126"/>
  <c r="J126"/>
  <c r="J98"/>
  <c r="R142"/>
  <c r="T183"/>
  <c i="4" r="T143"/>
  <c i="5" r="P129"/>
  <c r="T129"/>
  <c r="T143"/>
  <c r="P170"/>
  <c r="P188"/>
  <c r="BK194"/>
  <c r="J194"/>
  <c r="J106"/>
  <c r="T194"/>
  <c i="6" r="P121"/>
  <c r="P120"/>
  <c r="P119"/>
  <c i="1" r="AU99"/>
  <c i="6" r="T121"/>
  <c r="T120"/>
  <c r="T119"/>
  <c i="7" r="P139"/>
  <c r="R143"/>
  <c i="8" r="T135"/>
  <c r="BK170"/>
  <c r="J170"/>
  <c r="J102"/>
  <c r="P195"/>
  <c r="BK198"/>
  <c r="R198"/>
  <c r="T207"/>
  <c r="T231"/>
  <c r="R242"/>
  <c r="P250"/>
  <c r="BK255"/>
  <c r="J255"/>
  <c r="J112"/>
  <c r="T255"/>
  <c i="9" r="BK127"/>
  <c r="J127"/>
  <c r="J99"/>
  <c r="R127"/>
  <c r="R124"/>
  <c r="P146"/>
  <c r="T146"/>
  <c r="T166"/>
  <c i="10" r="P183"/>
  <c i="13" r="R129"/>
  <c i="14" r="BK200"/>
  <c r="J200"/>
  <c r="J99"/>
  <c i="10" r="R166"/>
  <c i="14" r="R121"/>
  <c r="R192"/>
  <c r="BK192"/>
  <c r="J192"/>
  <c r="J98"/>
  <c r="BK221"/>
  <c r="J221"/>
  <c r="J100"/>
  <c i="8" r="R135"/>
  <c r="T145"/>
  <c r="R231"/>
  <c i="10" r="R183"/>
  <c i="14" r="T121"/>
  <c i="3" r="R124"/>
  <c r="R123"/>
  <c r="R122"/>
  <c r="T152"/>
  <c r="T151"/>
  <c i="5" r="BK129"/>
  <c r="J129"/>
  <c r="J98"/>
  <c r="T134"/>
  <c r="BK188"/>
  <c r="J188"/>
  <c r="J105"/>
  <c r="P201"/>
  <c i="7" r="R139"/>
  <c r="R138"/>
  <c i="8" r="R145"/>
  <c r="T195"/>
  <c r="R247"/>
  <c i="10" r="P131"/>
  <c r="T141"/>
  <c r="BK157"/>
  <c r="J157"/>
  <c r="J102"/>
  <c r="BK166"/>
  <c r="J166"/>
  <c r="J104"/>
  <c r="P233"/>
  <c r="T239"/>
  <c i="11" r="P122"/>
  <c r="P121"/>
  <c r="P120"/>
  <c r="P119"/>
  <c i="1" r="AU104"/>
  <c i="12" r="T120"/>
  <c r="T119"/>
  <c r="T118"/>
  <c i="13" r="T135"/>
  <c i="14" r="T200"/>
  <c i="2" r="BK142"/>
  <c r="J142"/>
  <c r="J99"/>
  <c r="P172"/>
  <c r="P171"/>
  <c r="R183"/>
  <c r="R188"/>
  <c i="4" r="BK128"/>
  <c r="J128"/>
  <c r="J98"/>
  <c r="P128"/>
  <c r="R143"/>
  <c r="BK175"/>
  <c r="J175"/>
  <c r="J102"/>
  <c r="P175"/>
  <c r="P184"/>
  <c r="P174"/>
  <c r="T184"/>
  <c r="BK188"/>
  <c r="J188"/>
  <c r="J104"/>
  <c r="BK192"/>
  <c r="J192"/>
  <c r="J105"/>
  <c r="P192"/>
  <c r="BK196"/>
  <c r="J196"/>
  <c r="J106"/>
  <c r="T196"/>
  <c i="5" r="R129"/>
  <c r="R143"/>
  <c r="BK165"/>
  <c r="J165"/>
  <c r="J103"/>
  <c r="T170"/>
  <c r="T188"/>
  <c r="R194"/>
  <c i="6" r="BK121"/>
  <c r="J121"/>
  <c r="J98"/>
  <c r="BK127"/>
  <c r="J127"/>
  <c r="J99"/>
  <c i="7" r="T127"/>
  <c r="T126"/>
  <c r="P143"/>
  <c i="8" r="BK145"/>
  <c r="J145"/>
  <c r="J100"/>
  <c r="P145"/>
  <c r="R170"/>
  <c r="R195"/>
  <c r="P198"/>
  <c r="T198"/>
  <c r="BK231"/>
  <c r="J231"/>
  <c r="J108"/>
  <c r="BK242"/>
  <c r="J242"/>
  <c r="J109"/>
  <c r="T242"/>
  <c r="P247"/>
  <c r="R250"/>
  <c r="P255"/>
  <c i="9" r="T127"/>
  <c r="T124"/>
  <c r="R146"/>
  <c r="R145"/>
  <c r="P166"/>
  <c i="10" r="P141"/>
  <c r="BK145"/>
  <c r="J145"/>
  <c r="J100"/>
  <c r="T145"/>
  <c r="T183"/>
  <c r="P239"/>
  <c r="BK245"/>
  <c r="J245"/>
  <c r="J109"/>
  <c i="13" r="P125"/>
  <c r="P135"/>
  <c r="P147"/>
  <c i="14" r="P192"/>
  <c r="T221"/>
  <c i="15" r="BK118"/>
  <c r="J118"/>
  <c r="J97"/>
  <c i="16" r="P151"/>
  <c i="2" r="T126"/>
  <c r="T125"/>
  <c r="T172"/>
  <c r="T188"/>
  <c i="3" r="T124"/>
  <c r="T123"/>
  <c r="T122"/>
  <c r="P152"/>
  <c r="P151"/>
  <c i="5" r="P143"/>
  <c r="R165"/>
  <c r="R164"/>
  <c i="6" r="R127"/>
  <c i="7" r="T139"/>
  <c r="T138"/>
  <c i="8" r="P135"/>
  <c r="P134"/>
  <c r="T150"/>
  <c r="T134"/>
  <c r="P207"/>
  <c i="9" r="P127"/>
  <c r="P124"/>
  <c r="BK146"/>
  <c r="J146"/>
  <c r="J102"/>
  <c r="BK166"/>
  <c r="J166"/>
  <c r="J103"/>
  <c i="10" r="BK239"/>
  <c r="J239"/>
  <c r="J107"/>
  <c i="11" r="BK122"/>
  <c r="J122"/>
  <c r="J99"/>
  <c i="13" r="R125"/>
  <c r="R124"/>
  <c r="T147"/>
  <c i="16" r="R127"/>
  <c r="R177"/>
  <c i="10" r="P145"/>
  <c r="T157"/>
  <c r="R233"/>
  <c r="T245"/>
  <c r="T244"/>
  <c i="12" r="P120"/>
  <c r="P119"/>
  <c r="P118"/>
  <c i="1" r="AU105"/>
  <c i="13" r="R147"/>
  <c i="14" r="BK121"/>
  <c r="J121"/>
  <c r="J97"/>
  <c i="15" r="R118"/>
  <c r="R117"/>
  <c i="16" r="P127"/>
  <c r="P126"/>
  <c r="BK151"/>
  <c r="J151"/>
  <c r="J99"/>
  <c r="R151"/>
  <c r="BK177"/>
  <c r="J177"/>
  <c r="J102"/>
  <c r="T177"/>
  <c r="P181"/>
  <c r="T188"/>
  <c r="R191"/>
  <c i="15" r="P118"/>
  <c r="P117"/>
  <c i="1" r="AU108"/>
  <c i="16" r="BK127"/>
  <c r="J127"/>
  <c r="J98"/>
  <c r="T127"/>
  <c r="T126"/>
  <c r="T151"/>
  <c r="P177"/>
  <c r="BK181"/>
  <c r="J181"/>
  <c r="J103"/>
  <c r="R181"/>
  <c r="T181"/>
  <c r="BK188"/>
  <c r="J188"/>
  <c r="J104"/>
  <c r="P188"/>
  <c r="R188"/>
  <c r="BK191"/>
  <c r="J191"/>
  <c r="J105"/>
  <c r="P191"/>
  <c r="T191"/>
  <c i="7" r="BK134"/>
  <c r="J134"/>
  <c r="J99"/>
  <c i="3" r="BK149"/>
  <c r="J149"/>
  <c r="J100"/>
  <c i="13" r="BK143"/>
  <c r="J143"/>
  <c r="J101"/>
  <c i="4" r="BK172"/>
  <c r="J172"/>
  <c r="J100"/>
  <c i="5" r="BK162"/>
  <c r="J162"/>
  <c r="J101"/>
  <c i="2" r="BK169"/>
  <c r="J169"/>
  <c r="J100"/>
  <c i="7" r="BK136"/>
  <c r="J136"/>
  <c r="J100"/>
  <c r="BK147"/>
  <c r="BK146"/>
  <c r="J146"/>
  <c r="J104"/>
  <c i="9" r="BK143"/>
  <c r="J143"/>
  <c r="J100"/>
  <c i="13" r="BK145"/>
  <c r="J145"/>
  <c r="J102"/>
  <c i="8" r="BK143"/>
  <c r="BK134"/>
  <c r="BK263"/>
  <c r="J263"/>
  <c r="J113"/>
  <c i="9" r="BK125"/>
  <c r="J125"/>
  <c r="J98"/>
  <c i="8" r="BK192"/>
  <c r="J192"/>
  <c r="J103"/>
  <c i="16" r="BK174"/>
  <c r="J174"/>
  <c r="J100"/>
  <c i="15" r="BK117"/>
  <c r="J117"/>
  <c i="16" r="F122"/>
  <c r="J119"/>
  <c r="BF128"/>
  <c r="E85"/>
  <c r="BF130"/>
  <c r="BF129"/>
  <c r="BF134"/>
  <c r="BF136"/>
  <c r="BF140"/>
  <c r="BF132"/>
  <c r="BF148"/>
  <c r="BF154"/>
  <c r="BF153"/>
  <c r="BF156"/>
  <c r="BF139"/>
  <c r="BF141"/>
  <c r="BF155"/>
  <c r="BF162"/>
  <c r="BF166"/>
  <c r="BF179"/>
  <c r="BF180"/>
  <c r="BF183"/>
  <c r="BF185"/>
  <c r="BF133"/>
  <c r="BF144"/>
  <c r="BF145"/>
  <c r="BF147"/>
  <c r="BF149"/>
  <c r="BF150"/>
  <c r="BF152"/>
  <c r="BF157"/>
  <c r="BF158"/>
  <c r="BF159"/>
  <c r="BF160"/>
  <c r="BF161"/>
  <c r="BF163"/>
  <c r="BF164"/>
  <c r="BF165"/>
  <c r="BF167"/>
  <c r="BF170"/>
  <c r="BF175"/>
  <c r="BF178"/>
  <c r="BF182"/>
  <c r="BF186"/>
  <c r="BF187"/>
  <c r="BF189"/>
  <c r="BF193"/>
  <c r="BF194"/>
  <c r="BF195"/>
  <c r="BF131"/>
  <c r="BF135"/>
  <c r="BF137"/>
  <c r="BF138"/>
  <c r="BF142"/>
  <c r="BF143"/>
  <c r="BF146"/>
  <c r="BF169"/>
  <c r="BF172"/>
  <c r="BF173"/>
  <c r="BF184"/>
  <c r="BF190"/>
  <c r="BF192"/>
  <c i="15" r="E85"/>
  <c r="F92"/>
  <c r="BF121"/>
  <c r="BF125"/>
  <c r="BF129"/>
  <c r="BF132"/>
  <c r="J89"/>
  <c r="J92"/>
  <c r="BF119"/>
  <c r="BF120"/>
  <c r="BF123"/>
  <c r="BF124"/>
  <c r="BF127"/>
  <c r="BF130"/>
  <c r="BF131"/>
  <c r="BF133"/>
  <c r="BF122"/>
  <c r="BF126"/>
  <c r="BF128"/>
  <c i="13" r="J125"/>
  <c r="J98"/>
  <c i="14" r="F92"/>
  <c r="BF122"/>
  <c r="BF123"/>
  <c r="BF126"/>
  <c r="BF127"/>
  <c r="BF124"/>
  <c r="BF125"/>
  <c r="BF130"/>
  <c r="BF131"/>
  <c r="BF137"/>
  <c r="BF138"/>
  <c r="BF134"/>
  <c r="BF135"/>
  <c r="J117"/>
  <c r="BF132"/>
  <c r="BF151"/>
  <c r="BF149"/>
  <c r="BF129"/>
  <c r="BF139"/>
  <c r="BF144"/>
  <c r="BF145"/>
  <c r="BF156"/>
  <c r="J89"/>
  <c r="BF186"/>
  <c r="BF136"/>
  <c r="BF141"/>
  <c r="BF142"/>
  <c r="BF178"/>
  <c r="BF180"/>
  <c r="BF166"/>
  <c r="BF182"/>
  <c r="BF150"/>
  <c r="BF152"/>
  <c r="BF155"/>
  <c r="BF160"/>
  <c r="BF169"/>
  <c r="BF140"/>
  <c r="BF143"/>
  <c r="BF146"/>
  <c r="BF148"/>
  <c r="BF159"/>
  <c r="BF161"/>
  <c r="BF162"/>
  <c r="BF165"/>
  <c r="BF170"/>
  <c r="BF171"/>
  <c r="BF172"/>
  <c r="BF173"/>
  <c r="BF174"/>
  <c r="BF177"/>
  <c r="BF184"/>
  <c r="BF189"/>
  <c r="BF197"/>
  <c r="BF198"/>
  <c r="BF199"/>
  <c r="BF211"/>
  <c r="BF223"/>
  <c r="BF133"/>
  <c r="BF158"/>
  <c r="BF164"/>
  <c r="BF168"/>
  <c r="BF193"/>
  <c r="BF203"/>
  <c r="BF204"/>
  <c r="BF205"/>
  <c r="BF216"/>
  <c r="BF128"/>
  <c r="BF147"/>
  <c r="BF154"/>
  <c r="BF157"/>
  <c r="BF163"/>
  <c r="BF167"/>
  <c r="BF176"/>
  <c r="BF181"/>
  <c r="BF183"/>
  <c r="BF185"/>
  <c r="BF188"/>
  <c r="BF191"/>
  <c r="BF194"/>
  <c r="BF195"/>
  <c r="BF201"/>
  <c r="BF202"/>
  <c r="BF207"/>
  <c r="BF208"/>
  <c r="BF209"/>
  <c r="BF213"/>
  <c r="BF215"/>
  <c r="BF218"/>
  <c r="BF222"/>
  <c r="BF224"/>
  <c r="E85"/>
  <c r="BF153"/>
  <c r="BF175"/>
  <c r="BF179"/>
  <c r="BF187"/>
  <c r="BF190"/>
  <c r="BF196"/>
  <c r="BF206"/>
  <c r="BF210"/>
  <c r="BF212"/>
  <c r="BF214"/>
  <c r="BF217"/>
  <c r="BF219"/>
  <c r="BF220"/>
  <c r="BF225"/>
  <c i="13" r="E85"/>
  <c r="J117"/>
  <c r="F120"/>
  <c r="BF131"/>
  <c r="BF133"/>
  <c i="12" r="BK119"/>
  <c r="BK118"/>
  <c r="J118"/>
  <c r="J96"/>
  <c i="13" r="BF127"/>
  <c r="BF132"/>
  <c r="BF137"/>
  <c r="BF140"/>
  <c r="BF126"/>
  <c r="BF128"/>
  <c r="BF130"/>
  <c r="BF134"/>
  <c r="BF136"/>
  <c r="BF138"/>
  <c r="BF139"/>
  <c r="BF141"/>
  <c r="BF142"/>
  <c r="BF144"/>
  <c r="BF146"/>
  <c r="BF148"/>
  <c r="BF149"/>
  <c i="11" r="BK121"/>
  <c r="BK120"/>
  <c r="J120"/>
  <c r="J97"/>
  <c i="12" r="E85"/>
  <c r="BF121"/>
  <c r="J92"/>
  <c r="BF123"/>
  <c r="BF126"/>
  <c r="F115"/>
  <c r="BF124"/>
  <c r="J89"/>
  <c r="BF125"/>
  <c r="BF127"/>
  <c r="BF130"/>
  <c r="BF131"/>
  <c r="BF132"/>
  <c r="BF133"/>
  <c r="BF122"/>
  <c r="BF128"/>
  <c r="BF129"/>
  <c i="10" r="BK165"/>
  <c i="11" r="E85"/>
  <c r="J92"/>
  <c r="J113"/>
  <c r="F116"/>
  <c r="BF124"/>
  <c i="10" r="BK130"/>
  <c i="11" r="BF126"/>
  <c r="BF127"/>
  <c r="BF128"/>
  <c r="BF131"/>
  <c r="BF133"/>
  <c r="BF145"/>
  <c r="BF140"/>
  <c r="BF137"/>
  <c r="BF142"/>
  <c r="BF141"/>
  <c r="BF144"/>
  <c r="BF134"/>
  <c r="BF139"/>
  <c r="BF143"/>
  <c r="BF129"/>
  <c r="BF123"/>
  <c r="BF125"/>
  <c r="BF130"/>
  <c r="BF132"/>
  <c r="BF136"/>
  <c r="BF135"/>
  <c r="BF138"/>
  <c i="10" r="BF169"/>
  <c r="BF167"/>
  <c r="BF170"/>
  <c r="BF177"/>
  <c r="BF180"/>
  <c r="BF164"/>
  <c r="BF138"/>
  <c r="BF187"/>
  <c r="J89"/>
  <c r="F126"/>
  <c r="BF188"/>
  <c i="9" r="BK124"/>
  <c r="J124"/>
  <c r="J97"/>
  <c i="10" r="BF137"/>
  <c r="BF175"/>
  <c r="BF132"/>
  <c r="BF134"/>
  <c r="BF135"/>
  <c r="BF139"/>
  <c r="BF140"/>
  <c r="BF171"/>
  <c r="BF173"/>
  <c r="BF174"/>
  <c r="BF176"/>
  <c r="BF182"/>
  <c r="E85"/>
  <c r="BF152"/>
  <c r="BF181"/>
  <c r="J92"/>
  <c r="BF133"/>
  <c r="BF142"/>
  <c r="BF143"/>
  <c r="BF150"/>
  <c r="BF151"/>
  <c r="BF153"/>
  <c r="BF172"/>
  <c r="BF203"/>
  <c r="BF144"/>
  <c r="BF168"/>
  <c r="BF184"/>
  <c r="BF186"/>
  <c r="BF195"/>
  <c r="BF136"/>
  <c r="BF146"/>
  <c r="BF154"/>
  <c r="BF179"/>
  <c r="BF194"/>
  <c r="BF208"/>
  <c r="BF149"/>
  <c r="BF192"/>
  <c r="BF200"/>
  <c r="BF201"/>
  <c r="BF212"/>
  <c r="BF214"/>
  <c r="BF163"/>
  <c r="BF202"/>
  <c r="BF206"/>
  <c r="BF207"/>
  <c r="BF209"/>
  <c r="BF210"/>
  <c r="BF216"/>
  <c r="BF219"/>
  <c r="BF228"/>
  <c r="BF218"/>
  <c r="BF220"/>
  <c r="BF226"/>
  <c r="BF232"/>
  <c r="BF238"/>
  <c r="BF185"/>
  <c r="BF198"/>
  <c r="BF221"/>
  <c r="BF224"/>
  <c r="BF230"/>
  <c r="BF231"/>
  <c r="BF234"/>
  <c r="BF148"/>
  <c r="BF158"/>
  <c r="BF159"/>
  <c r="BF161"/>
  <c r="BF178"/>
  <c r="BF193"/>
  <c r="BF199"/>
  <c r="BF211"/>
  <c r="BF213"/>
  <c r="BF215"/>
  <c r="BF223"/>
  <c r="BF225"/>
  <c r="BF227"/>
  <c r="BF229"/>
  <c r="BF235"/>
  <c r="BF237"/>
  <c r="BF240"/>
  <c r="BF241"/>
  <c r="BF246"/>
  <c r="BF147"/>
  <c r="BF155"/>
  <c r="BF160"/>
  <c r="BF162"/>
  <c r="BF189"/>
  <c r="BF190"/>
  <c r="BF191"/>
  <c r="BF196"/>
  <c r="BF197"/>
  <c r="BF204"/>
  <c r="BF205"/>
  <c r="BF217"/>
  <c r="BF222"/>
  <c r="BF236"/>
  <c r="BF242"/>
  <c r="BF243"/>
  <c r="BF247"/>
  <c i="8" r="J143"/>
  <c r="J99"/>
  <c r="J198"/>
  <c r="J106"/>
  <c i="9" r="J89"/>
  <c r="F120"/>
  <c r="BF141"/>
  <c r="BF148"/>
  <c i="8" r="J134"/>
  <c r="J97"/>
  <c i="9" r="BF138"/>
  <c r="BF147"/>
  <c r="BF150"/>
  <c r="BF155"/>
  <c r="BF161"/>
  <c r="BF165"/>
  <c r="BF172"/>
  <c r="E113"/>
  <c r="BF126"/>
  <c r="BF128"/>
  <c r="BF130"/>
  <c r="BF134"/>
  <c r="BF136"/>
  <c r="BF142"/>
  <c r="BF149"/>
  <c r="BF153"/>
  <c r="BF163"/>
  <c r="BF169"/>
  <c r="BF170"/>
  <c r="BF129"/>
  <c r="BF131"/>
  <c r="BF132"/>
  <c r="BF133"/>
  <c r="BF135"/>
  <c r="BF139"/>
  <c r="BF144"/>
  <c r="BF151"/>
  <c r="BF157"/>
  <c r="BF159"/>
  <c r="BF167"/>
  <c r="BF168"/>
  <c i="7" r="R125"/>
  <c r="T125"/>
  <c r="BK126"/>
  <c r="J126"/>
  <c r="J97"/>
  <c r="BK138"/>
  <c r="J138"/>
  <c r="J101"/>
  <c i="8" r="BF158"/>
  <c r="BF138"/>
  <c r="BF159"/>
  <c r="BF167"/>
  <c r="BF176"/>
  <c r="BF179"/>
  <c r="BF171"/>
  <c r="BF174"/>
  <c r="BF182"/>
  <c r="BF136"/>
  <c r="BF151"/>
  <c r="BF173"/>
  <c r="BF154"/>
  <c r="BF162"/>
  <c r="BF184"/>
  <c r="J127"/>
  <c r="BF142"/>
  <c r="BF148"/>
  <c r="BF152"/>
  <c r="BF153"/>
  <c r="BF178"/>
  <c r="BF190"/>
  <c i="7" r="J147"/>
  <c r="J105"/>
  <c i="8" r="E85"/>
  <c r="BF144"/>
  <c r="BF166"/>
  <c r="BF183"/>
  <c r="BF185"/>
  <c r="BF187"/>
  <c r="BF188"/>
  <c r="BF191"/>
  <c r="BF196"/>
  <c r="BF161"/>
  <c r="BF140"/>
  <c r="BF157"/>
  <c r="BF165"/>
  <c r="BF168"/>
  <c r="BF175"/>
  <c r="BF181"/>
  <c r="BF200"/>
  <c r="BF199"/>
  <c r="BF201"/>
  <c r="BF223"/>
  <c r="BF224"/>
  <c r="BF228"/>
  <c r="BF155"/>
  <c r="BF156"/>
  <c r="BF160"/>
  <c r="BF227"/>
  <c r="BF257"/>
  <c r="F92"/>
  <c r="BF146"/>
  <c r="BF202"/>
  <c r="BF204"/>
  <c r="BF206"/>
  <c r="BF208"/>
  <c r="BF210"/>
  <c r="BF212"/>
  <c r="BF214"/>
  <c r="BF216"/>
  <c r="BF217"/>
  <c r="BF218"/>
  <c r="BF220"/>
  <c r="BF222"/>
  <c r="BF229"/>
  <c r="BF230"/>
  <c r="BF232"/>
  <c r="BF233"/>
  <c r="BF235"/>
  <c r="BF236"/>
  <c r="BF238"/>
  <c r="BF244"/>
  <c r="BF246"/>
  <c r="BF248"/>
  <c r="BF252"/>
  <c r="BF253"/>
  <c r="BF254"/>
  <c r="BF256"/>
  <c r="BF258"/>
  <c r="BF259"/>
  <c r="BF261"/>
  <c r="BF264"/>
  <c r="BF163"/>
  <c r="BF164"/>
  <c r="BF180"/>
  <c r="BF193"/>
  <c r="BF197"/>
  <c r="BF203"/>
  <c r="BF205"/>
  <c r="BF219"/>
  <c r="BF221"/>
  <c r="BF225"/>
  <c r="BF226"/>
  <c r="BF234"/>
  <c r="BF237"/>
  <c r="BF239"/>
  <c r="BF240"/>
  <c r="BF241"/>
  <c r="BF243"/>
  <c r="BF245"/>
  <c r="BF249"/>
  <c r="BF251"/>
  <c r="BF260"/>
  <c r="BF262"/>
  <c i="7" r="E85"/>
  <c r="J119"/>
  <c r="F122"/>
  <c r="BF131"/>
  <c r="BF128"/>
  <c r="BF130"/>
  <c r="BF132"/>
  <c r="BF133"/>
  <c r="BF140"/>
  <c r="BF145"/>
  <c r="BF148"/>
  <c r="BF129"/>
  <c r="BF135"/>
  <c r="BF137"/>
  <c r="BF141"/>
  <c r="BF142"/>
  <c r="BF144"/>
  <c i="6" r="J89"/>
  <c r="E109"/>
  <c r="F116"/>
  <c r="BF124"/>
  <c r="BF125"/>
  <c r="BF129"/>
  <c r="BF130"/>
  <c r="BF131"/>
  <c r="BF133"/>
  <c r="BF134"/>
  <c r="BF122"/>
  <c r="BF123"/>
  <c r="BF126"/>
  <c r="BF128"/>
  <c r="BF132"/>
  <c i="5" r="BF135"/>
  <c r="BF147"/>
  <c r="BF152"/>
  <c r="F124"/>
  <c r="BF132"/>
  <c r="BF150"/>
  <c r="BF133"/>
  <c r="BF130"/>
  <c r="BF146"/>
  <c r="BF176"/>
  <c r="BF183"/>
  <c r="BF136"/>
  <c r="BF137"/>
  <c r="BF142"/>
  <c r="BF151"/>
  <c r="J121"/>
  <c r="BF167"/>
  <c r="BF169"/>
  <c r="BF175"/>
  <c r="BF179"/>
  <c r="BF189"/>
  <c i="4" r="BK127"/>
  <c r="J127"/>
  <c r="J97"/>
  <c i="5" r="E117"/>
  <c r="BF131"/>
  <c r="BF145"/>
  <c r="BF149"/>
  <c r="BF154"/>
  <c r="BF161"/>
  <c r="BF163"/>
  <c r="BF187"/>
  <c r="BF190"/>
  <c r="BF138"/>
  <c r="BF141"/>
  <c r="BF153"/>
  <c r="BF166"/>
  <c r="BF193"/>
  <c r="BF196"/>
  <c r="BF199"/>
  <c r="BF186"/>
  <c r="BF200"/>
  <c r="BF159"/>
  <c r="BF180"/>
  <c r="BF195"/>
  <c r="BF204"/>
  <c r="BF160"/>
  <c r="BF171"/>
  <c r="BF174"/>
  <c r="BF197"/>
  <c r="BF206"/>
  <c r="BF168"/>
  <c r="BF173"/>
  <c r="BF185"/>
  <c r="BF191"/>
  <c r="BF192"/>
  <c r="BF198"/>
  <c r="BF148"/>
  <c r="BF205"/>
  <c r="BF156"/>
  <c r="BF178"/>
  <c r="BF182"/>
  <c r="BF184"/>
  <c r="BF181"/>
  <c r="BF202"/>
  <c r="BF177"/>
  <c r="BF207"/>
  <c r="BF140"/>
  <c r="BF144"/>
  <c r="BF157"/>
  <c i="4" r="BF132"/>
  <c r="BF133"/>
  <c r="BF137"/>
  <c i="3" r="J136"/>
  <c r="J99"/>
  <c r="BK151"/>
  <c r="J151"/>
  <c r="J101"/>
  <c i="4" r="J120"/>
  <c r="BF130"/>
  <c r="BF129"/>
  <c r="BF134"/>
  <c r="BF142"/>
  <c r="BF146"/>
  <c r="E85"/>
  <c r="BF145"/>
  <c r="BF148"/>
  <c r="BF150"/>
  <c r="BF155"/>
  <c r="BF131"/>
  <c r="BF138"/>
  <c r="BF136"/>
  <c r="BF154"/>
  <c r="BF162"/>
  <c r="BF163"/>
  <c r="BF170"/>
  <c r="BF178"/>
  <c r="BF179"/>
  <c r="BF185"/>
  <c r="BF191"/>
  <c r="BF203"/>
  <c r="BF204"/>
  <c r="F123"/>
  <c r="BF169"/>
  <c r="BF177"/>
  <c r="BF194"/>
  <c r="BF202"/>
  <c r="BF139"/>
  <c r="BF140"/>
  <c r="BF144"/>
  <c r="BF153"/>
  <c r="BF156"/>
  <c r="BF159"/>
  <c r="BF160"/>
  <c r="BF161"/>
  <c r="BF164"/>
  <c r="BF171"/>
  <c r="BF176"/>
  <c r="BF180"/>
  <c r="BF181"/>
  <c r="BF182"/>
  <c r="BF183"/>
  <c r="BF187"/>
  <c r="BF189"/>
  <c r="BF190"/>
  <c r="BF193"/>
  <c r="BF195"/>
  <c r="BF197"/>
  <c r="BF199"/>
  <c r="BF200"/>
  <c r="BF147"/>
  <c r="BF152"/>
  <c r="BF157"/>
  <c r="BF166"/>
  <c r="BF205"/>
  <c r="BF135"/>
  <c r="BF151"/>
  <c r="BF158"/>
  <c r="BF167"/>
  <c r="BF173"/>
  <c r="BF186"/>
  <c i="3" r="E112"/>
  <c r="J116"/>
  <c r="BF126"/>
  <c r="BF129"/>
  <c r="BF131"/>
  <c r="BF133"/>
  <c r="BF134"/>
  <c i="2" r="BK171"/>
  <c r="J171"/>
  <c r="J101"/>
  <c i="3" r="F92"/>
  <c r="BF138"/>
  <c r="BF144"/>
  <c i="2" r="BK125"/>
  <c r="BK124"/>
  <c r="J124"/>
  <c r="J96"/>
  <c i="3" r="BF125"/>
  <c r="BF127"/>
  <c r="BF130"/>
  <c r="BF132"/>
  <c r="BF135"/>
  <c r="BF153"/>
  <c r="BF141"/>
  <c r="BF142"/>
  <c r="BF150"/>
  <c r="BF128"/>
  <c r="BF139"/>
  <c r="BF147"/>
  <c r="BF155"/>
  <c r="BF137"/>
  <c r="BF140"/>
  <c r="BF145"/>
  <c r="BF148"/>
  <c i="2" r="F121"/>
  <c r="BF132"/>
  <c r="BF159"/>
  <c r="BF128"/>
  <c r="BF130"/>
  <c r="BF134"/>
  <c r="BF135"/>
  <c r="BF137"/>
  <c r="BF138"/>
  <c r="BF140"/>
  <c r="BF144"/>
  <c r="J89"/>
  <c r="E114"/>
  <c r="BF133"/>
  <c r="BF141"/>
  <c r="BF147"/>
  <c r="BF152"/>
  <c r="BF156"/>
  <c r="BF157"/>
  <c r="BF158"/>
  <c r="BF160"/>
  <c r="BF161"/>
  <c r="BF174"/>
  <c r="BF129"/>
  <c r="BF131"/>
  <c r="BF143"/>
  <c r="BF148"/>
  <c r="BF150"/>
  <c r="BF153"/>
  <c r="BF162"/>
  <c r="BF164"/>
  <c r="BF165"/>
  <c r="BF167"/>
  <c r="BF168"/>
  <c r="BF170"/>
  <c r="BF173"/>
  <c r="BF175"/>
  <c r="BF177"/>
  <c r="BF178"/>
  <c r="BF179"/>
  <c r="BF180"/>
  <c r="BF182"/>
  <c r="BF184"/>
  <c r="BF127"/>
  <c r="BF136"/>
  <c r="BF139"/>
  <c r="BF145"/>
  <c r="BF149"/>
  <c r="BF151"/>
  <c r="BF154"/>
  <c r="BF155"/>
  <c r="BF190"/>
  <c r="BF191"/>
  <c r="BF192"/>
  <c r="BF186"/>
  <c r="BF187"/>
  <c r="BF189"/>
  <c i="1" r="AV95"/>
  <c i="2" r="F37"/>
  <c i="1" r="BD95"/>
  <c i="7" r="F37"/>
  <c i="1" r="BD100"/>
  <c i="10" r="F33"/>
  <c i="1" r="AZ103"/>
  <c i="16" r="F36"/>
  <c i="1" r="BC109"/>
  <c i="3" r="F37"/>
  <c i="1" r="BD96"/>
  <c i="6" r="F37"/>
  <c i="1" r="BD99"/>
  <c i="9" r="F36"/>
  <c i="1" r="BC102"/>
  <c i="12" r="F35"/>
  <c i="1" r="BB105"/>
  <c i="15" r="F35"/>
  <c i="1" r="BB108"/>
  <c i="16" r="F37"/>
  <c i="1" r="BD109"/>
  <c i="3" r="F35"/>
  <c i="1" r="BB96"/>
  <c i="4" r="F35"/>
  <c i="1" r="BB97"/>
  <c i="6" r="F35"/>
  <c i="1" r="BB99"/>
  <c i="7" r="F35"/>
  <c i="1" r="BB100"/>
  <c i="9" r="F33"/>
  <c i="1" r="AZ102"/>
  <c i="10" r="F36"/>
  <c i="1" r="BC103"/>
  <c i="14" r="F33"/>
  <c i="1" r="AZ107"/>
  <c i="3" r="J33"/>
  <c i="1" r="AV96"/>
  <c i="5" r="F36"/>
  <c i="1" r="BC98"/>
  <c i="10" r="F35"/>
  <c i="1" r="BB103"/>
  <c i="5" r="F35"/>
  <c i="1" r="BB98"/>
  <c i="11" r="F35"/>
  <c i="1" r="BB104"/>
  <c i="15" r="F37"/>
  <c i="1" r="BD108"/>
  <c i="4" r="F36"/>
  <c i="1" r="BC97"/>
  <c i="8" r="F37"/>
  <c i="1" r="BD101"/>
  <c i="15" r="F36"/>
  <c i="1" r="BC108"/>
  <c i="10" r="J33"/>
  <c i="1" r="AV103"/>
  <c i="2" r="F35"/>
  <c i="1" r="BB95"/>
  <c i="5" r="F33"/>
  <c i="1" r="AZ98"/>
  <c i="6" r="J33"/>
  <c i="1" r="AV99"/>
  <c i="7" r="F36"/>
  <c i="1" r="BC100"/>
  <c i="9" r="F37"/>
  <c i="1" r="BD102"/>
  <c i="11" r="F33"/>
  <c i="1" r="AZ104"/>
  <c i="11" r="J33"/>
  <c i="1" r="AV104"/>
  <c i="12" r="J33"/>
  <c i="1" r="AV105"/>
  <c i="12" r="F37"/>
  <c i="1" r="BD105"/>
  <c i="13" r="F35"/>
  <c i="1" r="BB106"/>
  <c i="14" r="J33"/>
  <c i="1" r="AV107"/>
  <c i="15" r="J30"/>
  <c i="3" r="F33"/>
  <c i="1" r="AZ96"/>
  <c i="4" r="J33"/>
  <c i="1" r="AV97"/>
  <c i="6" r="F36"/>
  <c i="1" r="BC99"/>
  <c i="7" r="F33"/>
  <c i="1" r="AZ100"/>
  <c i="9" r="F35"/>
  <c i="1" r="BB102"/>
  <c i="10" r="F37"/>
  <c i="1" r="BD103"/>
  <c i="14" r="F35"/>
  <c i="1" r="BB107"/>
  <c i="5" r="J33"/>
  <c i="1" r="AV98"/>
  <c i="7" r="J33"/>
  <c i="1" r="AV100"/>
  <c i="8" r="F36"/>
  <c i="1" r="BC101"/>
  <c i="12" r="F36"/>
  <c i="1" r="BC105"/>
  <c i="13" r="J33"/>
  <c i="1" r="AV106"/>
  <c i="14" r="F37"/>
  <c i="1" r="BD107"/>
  <c i="3" r="F36"/>
  <c i="1" r="BC96"/>
  <c i="6" r="F33"/>
  <c i="1" r="AZ99"/>
  <c i="8" r="F33"/>
  <c i="1" r="AZ101"/>
  <c i="14" r="F36"/>
  <c i="1" r="BC107"/>
  <c i="2" r="F33"/>
  <c i="1" r="AZ95"/>
  <c i="4" r="F33"/>
  <c i="1" r="AZ97"/>
  <c i="8" r="F35"/>
  <c i="1" r="BB101"/>
  <c i="16" r="J33"/>
  <c i="1" r="AV109"/>
  <c i="2" r="F36"/>
  <c i="1" r="BC95"/>
  <c i="4" r="F37"/>
  <c i="1" r="BD97"/>
  <c i="5" r="F37"/>
  <c i="1" r="BD98"/>
  <c i="8" r="J33"/>
  <c i="1" r="AV101"/>
  <c i="11" r="F37"/>
  <c i="1" r="BD104"/>
  <c i="12" r="F33"/>
  <c i="1" r="AZ105"/>
  <c i="13" r="F33"/>
  <c i="1" r="AZ106"/>
  <c i="13" r="F37"/>
  <c i="1" r="BD106"/>
  <c i="15" r="F33"/>
  <c i="1" r="AZ108"/>
  <c i="15" r="J33"/>
  <c i="1" r="AV108"/>
  <c i="16" r="F33"/>
  <c i="1" r="AZ109"/>
  <c i="9" r="J33"/>
  <c i="1" r="AV102"/>
  <c i="11" r="F36"/>
  <c i="1" r="BC104"/>
  <c i="13" r="F36"/>
  <c i="1" r="BC106"/>
  <c i="16" r="F35"/>
  <c i="1" r="BB109"/>
  <c i="10" l="1" r="R165"/>
  <c r="R156"/>
  <c r="P130"/>
  <c i="9" r="R123"/>
  <c i="7" r="P138"/>
  <c r="P125"/>
  <c i="1" r="AU100"/>
  <c i="14" r="T120"/>
  <c i="16" r="T176"/>
  <c r="R176"/>
  <c i="2" r="T171"/>
  <c r="T124"/>
  <c i="14" r="R120"/>
  <c i="2" r="P124"/>
  <c i="1" r="AU95"/>
  <c i="8" r="BK194"/>
  <c r="J194"/>
  <c r="J104"/>
  <c i="3" r="BK123"/>
  <c r="J123"/>
  <c r="J97"/>
  <c i="5" r="R128"/>
  <c r="R127"/>
  <c i="4" r="P127"/>
  <c r="P126"/>
  <c i="1" r="AU97"/>
  <c i="8" r="T194"/>
  <c r="T133"/>
  <c r="P194"/>
  <c r="P133"/>
  <c i="1" r="AU101"/>
  <c i="5" r="T128"/>
  <c r="P128"/>
  <c i="14" r="P120"/>
  <c i="1" r="AU107"/>
  <c i="16" r="R126"/>
  <c r="R125"/>
  <c i="13" r="P124"/>
  <c r="P123"/>
  <c i="1" r="AU106"/>
  <c i="8" r="R134"/>
  <c i="9" r="P145"/>
  <c r="P123"/>
  <c i="1" r="AU102"/>
  <c i="8" r="R194"/>
  <c i="13" r="T124"/>
  <c r="T123"/>
  <c i="5" r="P164"/>
  <c i="10" r="T130"/>
  <c r="P165"/>
  <c r="P156"/>
  <c r="P129"/>
  <c i="1" r="AU103"/>
  <c i="4" r="R127"/>
  <c r="T174"/>
  <c i="6" r="R120"/>
  <c r="R119"/>
  <c i="16" r="P176"/>
  <c r="P125"/>
  <c i="1" r="AU109"/>
  <c i="13" r="R123"/>
  <c i="10" r="R130"/>
  <c r="R129"/>
  <c i="5" r="T164"/>
  <c i="16" r="T125"/>
  <c i="9" r="T145"/>
  <c r="T123"/>
  <c i="3" r="P122"/>
  <c i="1" r="AU96"/>
  <c i="10" r="T165"/>
  <c r="T156"/>
  <c i="13" r="BK124"/>
  <c r="BK123"/>
  <c r="J123"/>
  <c r="J96"/>
  <c i="4" r="R174"/>
  <c r="T127"/>
  <c r="T126"/>
  <c i="2" r="R171"/>
  <c r="R125"/>
  <c r="R124"/>
  <c i="6" r="BK120"/>
  <c r="J120"/>
  <c r="J97"/>
  <c i="4" r="BK174"/>
  <c r="J174"/>
  <c r="J101"/>
  <c i="5" r="BK128"/>
  <c r="J128"/>
  <c r="J97"/>
  <c r="BK164"/>
  <c r="J164"/>
  <c r="J102"/>
  <c i="10" r="BK244"/>
  <c r="J244"/>
  <c r="J108"/>
  <c i="14" r="BK120"/>
  <c r="J120"/>
  <c r="J96"/>
  <c i="9" r="BK145"/>
  <c r="J145"/>
  <c r="J101"/>
  <c i="16" r="BK126"/>
  <c r="J126"/>
  <c r="J97"/>
  <c r="BK176"/>
  <c r="J176"/>
  <c r="J101"/>
  <c i="1" r="AG108"/>
  <c i="15" r="J96"/>
  <c i="12" r="J119"/>
  <c r="J97"/>
  <c i="11" r="BK119"/>
  <c r="J119"/>
  <c r="J96"/>
  <c r="J121"/>
  <c r="J98"/>
  <c i="10" r="J130"/>
  <c r="J97"/>
  <c r="J165"/>
  <c r="J103"/>
  <c i="9" r="BK123"/>
  <c r="J123"/>
  <c r="J96"/>
  <c i="7" r="BK125"/>
  <c r="J125"/>
  <c i="4" r="BK126"/>
  <c r="J126"/>
  <c r="J96"/>
  <c i="3" r="BK122"/>
  <c r="J122"/>
  <c i="2" r="J125"/>
  <c r="J97"/>
  <c r="F34"/>
  <c i="1" r="BA95"/>
  <c i="7" r="J30"/>
  <c i="1" r="AG100"/>
  <c i="10" r="J34"/>
  <c i="1" r="AW103"/>
  <c r="AT103"/>
  <c i="5" r="F34"/>
  <c i="1" r="BA98"/>
  <c i="8" r="J34"/>
  <c i="1" r="AW101"/>
  <c r="AT101"/>
  <c r="BB94"/>
  <c r="W31"/>
  <c i="3" r="J30"/>
  <c i="1" r="AG96"/>
  <c i="4" r="F34"/>
  <c i="1" r="BA97"/>
  <c i="7" r="F34"/>
  <c i="1" r="BA100"/>
  <c i="11" r="F34"/>
  <c i="1" r="BA104"/>
  <c i="13" r="J34"/>
  <c i="1" r="AW106"/>
  <c r="AT106"/>
  <c i="16" r="J34"/>
  <c i="1" r="AW109"/>
  <c r="AT109"/>
  <c i="13" r="F34"/>
  <c i="1" r="BA106"/>
  <c i="16" r="F34"/>
  <c i="1" r="BA109"/>
  <c i="2" r="J30"/>
  <c i="1" r="AG95"/>
  <c i="4" r="J34"/>
  <c i="1" r="AW97"/>
  <c r="AT97"/>
  <c i="10" r="F34"/>
  <c i="1" r="BA103"/>
  <c i="3" r="J34"/>
  <c i="1" r="AW96"/>
  <c r="AT96"/>
  <c i="5" r="J34"/>
  <c i="1" r="AW98"/>
  <c r="AT98"/>
  <c i="9" r="J34"/>
  <c i="1" r="AW102"/>
  <c r="AT102"/>
  <c i="12" r="J30"/>
  <c i="1" r="AG105"/>
  <c i="14" r="J34"/>
  <c i="1" r="AW107"/>
  <c r="AT107"/>
  <c i="2" r="J34"/>
  <c i="1" r="AW95"/>
  <c r="AT95"/>
  <c i="6" r="J34"/>
  <c i="1" r="AW99"/>
  <c r="AT99"/>
  <c i="9" r="F34"/>
  <c i="1" r="BA102"/>
  <c i="12" r="F34"/>
  <c i="1" r="BA105"/>
  <c i="15" r="F34"/>
  <c i="1" r="BA108"/>
  <c r="BC94"/>
  <c r="W32"/>
  <c r="BD94"/>
  <c r="W33"/>
  <c i="3" r="F34"/>
  <c i="1" r="BA96"/>
  <c i="7" r="J34"/>
  <c i="1" r="AW100"/>
  <c r="AT100"/>
  <c i="12" r="J34"/>
  <c i="1" r="AW105"/>
  <c r="AT105"/>
  <c i="15" r="J34"/>
  <c i="1" r="AW108"/>
  <c r="AT108"/>
  <c r="AN108"/>
  <c r="AZ94"/>
  <c r="W29"/>
  <c i="6" r="F34"/>
  <c i="1" r="BA99"/>
  <c i="11" r="J34"/>
  <c i="1" r="AW104"/>
  <c r="AT104"/>
  <c i="14" r="F34"/>
  <c i="1" r="BA107"/>
  <c i="8" r="F34"/>
  <c i="1" r="BA101"/>
  <c i="4" l="1" r="R126"/>
  <c i="5" r="T127"/>
  <c i="10" r="T129"/>
  <c i="8" r="R133"/>
  <c i="5" r="P127"/>
  <c i="1" r="AU98"/>
  <c i="6" r="BK119"/>
  <c r="J119"/>
  <c r="J96"/>
  <c i="8" r="BK133"/>
  <c r="J133"/>
  <c i="5" r="BK127"/>
  <c r="J127"/>
  <c r="J96"/>
  <c i="10" r="BK156"/>
  <c r="J156"/>
  <c r="J101"/>
  <c i="16" r="BK125"/>
  <c r="J125"/>
  <c r="J96"/>
  <c i="13" r="J124"/>
  <c r="J97"/>
  <c i="15" r="J39"/>
  <c i="1" r="AN105"/>
  <c i="12" r="J39"/>
  <c i="1" r="AN100"/>
  <c i="7" r="J96"/>
  <c r="J39"/>
  <c i="1" r="AN96"/>
  <c i="3" r="J96"/>
  <c i="1" r="AN95"/>
  <c i="3" r="J39"/>
  <c i="2" r="J39"/>
  <c i="14" r="J30"/>
  <c i="1" r="AG107"/>
  <c r="BA94"/>
  <c r="W30"/>
  <c i="8" r="J30"/>
  <c i="1" r="AG101"/>
  <c i="4" r="J30"/>
  <c i="1" r="AG97"/>
  <c r="AN97"/>
  <c r="AU94"/>
  <c i="13" r="J30"/>
  <c i="1" r="AG106"/>
  <c i="9" r="J30"/>
  <c i="1" r="AG102"/>
  <c r="AN102"/>
  <c r="AX94"/>
  <c r="AV94"/>
  <c r="AK29"/>
  <c r="AY94"/>
  <c i="11" r="J30"/>
  <c i="1" r="AG104"/>
  <c r="AN104"/>
  <c i="8" l="1" r="J39"/>
  <c i="14" r="J39"/>
  <c i="13" r="J39"/>
  <c i="8" r="J96"/>
  <c i="10" r="BK129"/>
  <c r="J129"/>
  <c r="J96"/>
  <c i="11" r="J39"/>
  <c i="9" r="J39"/>
  <c i="4" r="J39"/>
  <c i="1" r="AN101"/>
  <c r="AN106"/>
  <c r="AN107"/>
  <c i="6" r="J30"/>
  <c i="1" r="AG99"/>
  <c i="16" r="J30"/>
  <c i="1" r="AG109"/>
  <c r="AW94"/>
  <c r="AK30"/>
  <c i="5" r="J30"/>
  <c i="1" r="AG98"/>
  <c i="5" l="1" r="J39"/>
  <c i="16" r="J39"/>
  <c i="6" r="J39"/>
  <c i="1" r="AN109"/>
  <c r="AN98"/>
  <c r="AN99"/>
  <c i="10" r="J30"/>
  <c i="1" r="AG103"/>
  <c r="AN103"/>
  <c r="AT94"/>
  <c i="10" l="1" r="J39"/>
  <c i="1" r="AG94"/>
  <c r="AK26"/>
  <c r="AK35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<sst xmlns="http://schemas.openxmlformats.org/spreadsheetml/2006/main">
  <si>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</si>
  <si>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</si>
  <si>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</si>
  <si>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</si>
  <si>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{ad52769e-141d-46f2-a923-6e0092dc93e2}</t>
  </si>
  <si>
    <t xml:space="preserve">&gt;&gt;  skryté stĺpce  &lt;&lt;</t>
  </si>
  <si>
    <t>0,01</t>
  </si>
  <si>
    <t>23</t>
  </si>
  <si>
    <t>REKAPITULÁCIA STAVBY</t>
  </si>
  <si>
    <t xml:space="preserve">v ---  nižšie sa nachádzajú doplnkové a pomocné údaje k zostavám  --- v</t>
  </si>
  <si>
    <t>Návod na vyplnenie</t>
  </si>
  <si>
    <t>0,001</t>
  </si>
  <si>
    <t>Kód:</t>
  </si>
  <si>
    <t>25-126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</si>
  <si>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</si>
  <si>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</si>
  <si>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Obnova bytového domu Mikovíniho 9, 11, Bratislava</t>
  </si>
  <si>
    <t>JKSO:</t>
  </si>
  <si>
    <t>ČS:</t>
  </si>
  <si>
    <t>Miesto:</t>
  </si>
  <si>
    <t>Mikovíniho 9, 11, Bratislava</t>
  </si>
  <si>
    <t>Dátum:</t>
  </si>
  <si>
    <t>21. 10. 2025</t>
  </si>
  <si>
    <t>Objednávateľ:</t>
  </si>
  <si>
    <t>IČO:</t>
  </si>
  <si>
    <t>Bytové družstvo BA III, Kominárska 6, BA - správca</t>
  </si>
  <si>
    <t>IČ DPH:</t>
  </si>
  <si>
    <t>Zhotoviteľ:</t>
  </si>
  <si>
    <t>Vyplň údaj</t>
  </si>
  <si>
    <t>Projektant:</t>
  </si>
  <si>
    <t>PF7 s.r.o., Teslova 1, 821 02 Bratislava</t>
  </si>
  <si>
    <t>True</t>
  </si>
  <si>
    <t>Spracovateľ:</t>
  </si>
  <si>
    <t>Ing. Hladíková, Ing. Žarnovický</t>
  </si>
  <si>
    <t>Poznámka:</t>
  </si>
  <si>
    <t xml:space="preserve">Projektová dokumentácia je vždy nadradená všetkým orientačným výkazom výmer a rozpočtom!_x000d_
K správnemu naceneniu orientačného výkazu výmer je potrebné naštudovanie PD a obhliadka stavby. Naceniť je potrebné jestvujúci výkaz podľa pokynov tendrového zadávateľa, resp. zmluvy o dielo. Rozdiely uviesť pod čiaru._x000d_
Orientačný výkaz výmer výberom položiek, priloženými výpočtami má napomôcť a urýchliť dodávateľovi správne naceniť všetky práce podľa PD ku kompletnej realizácií, skolaudovaní a užívateľnosti stavebného diela. Výmera všetkých plôch a kumulatívnych dĺžok použitých vo výkaze je vypočítaná za pomoci programu CAD z projektovej dokumentácie poskytnutej projektantom._x000d_
V prípade, že Uchádzač (predkladateľ cenovej ponuky) zistí rozdiel medzi výkazom a projektovou dokumentáciou alebo zistí akýkoľvek technický nedostatok v projektovej dokumentácii, orientačnom výkaze výmer, je povinný na tento rozdiel upozorniť pred alebo pri predkladaní cenovej ponuky. Práce a dodávky obsiahnuté v projektovej dokumentácii a neobsiahnuté vo výkaze je dodávateľ povinný položkovo rozšpecifikovať a naceniť pod čiaru, mimo ponukového rozpočtu pre objektívne rozhodovanie._x000d_
Zmeny, opravy výkazu a návrhy na možné zníženie stavebných nákladov dodávateľ nacení rovnako pod čiaru a priloží k ponukovému rozpočtu. Výmeny materiálov je potrebné prekonzultovať s architektom a investorom. Pri materiáloch uvedených všeobecne dodávateľ špecifikuje konkrétny uvažovaný druh.   _x000d_
Dodávateľ rozšpecifikuje použitie VRN-ov: napr. označenie staveniska, čistenie komunikácií, opatrenia pre stav. v zimnom období, poistenie, geodet. merania a dokumentáciu, skúšky, vzorky, dielenskú dokumentáciu, stavebný výťah, žeriav v súčinnosti a položkami pre zvislý presun hmôt vo všetkých výkazoch, vyčistenie všetkých dotknutých plôch od stavebného odpadu, aj ako príprava pre sadové úpravy._x000d_
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</si>
  <si>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</si>
  <si>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</si>
  <si>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</si>
  <si>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</si>
  <si>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</si>
  <si>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</si>
  <si>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</si>
  <si>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</si>
  <si>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</si>
  <si>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</si>
  <si>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</si>
  <si>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</si>
  <si>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</si>
  <si>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</si>
  <si>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</si>
  <si>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</si>
  <si>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</si>
  <si>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</si>
  <si>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</si>
  <si>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</si>
  <si>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</si>
  <si>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</si>
  <si>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</si>
  <si>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</si>
  <si>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</si>
  <si>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</si>
  <si>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</si>
  <si>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</si>
  <si>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</si>
  <si>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</si>
  <si>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</si>
  <si>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</si>
  <si>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</si>
  <si>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</si>
  <si>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</si>
  <si>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</si>
  <si>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</si>
  <si>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</si>
  <si>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</si>
  <si>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</si>
  <si>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</si>
  <si>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</si>
  <si>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</si>
  <si>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</si>
  <si>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</si>
  <si>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01</t>
  </si>
  <si>
    <t>Odstránenie porúch a zateplenie obvodového plášťa</t>
  </si>
  <si>
    <t>STA</t>
  </si>
  <si>
    <t>1</t>
  </si>
  <si>
    <t>{7600e5e8-7fba-4743-a200-cefc6208464e}</t>
  </si>
  <si>
    <t>02</t>
  </si>
  <si>
    <t>Odstránenie porúch a zateplenie ríms a pilastrov</t>
  </si>
  <si>
    <t>{3d4e1031-3aa9-45d2-b29d-8d1052173f48}</t>
  </si>
  <si>
    <t>03</t>
  </si>
  <si>
    <t>Odstránenie porúch balkónov a loggí</t>
  </si>
  <si>
    <t>{d8e63f30-f2bb-4b91-a051-2264e3babab4}</t>
  </si>
  <si>
    <t>04</t>
  </si>
  <si>
    <t>Oprava a zateplenie terasy na 9.NP</t>
  </si>
  <si>
    <t>{d87714e3-b58d-4041-9486-a98b7ae51c4c}</t>
  </si>
  <si>
    <t>05</t>
  </si>
  <si>
    <t>Oprava strechy</t>
  </si>
  <si>
    <t>{4ac6954b-1115-4677-9967-646425cbe05b}</t>
  </si>
  <si>
    <t>06</t>
  </si>
  <si>
    <t>Zateplenie stropov 1.PP</t>
  </si>
  <si>
    <t>{0225b553-b318-4549-a65e-078e7bd34484}</t>
  </si>
  <si>
    <t>07</t>
  </si>
  <si>
    <t>Ostatné práce obnovy, interiér, schodiská</t>
  </si>
  <si>
    <t>{2baa97f1-78b4-47c6-a2b0-62fd0e4afac9}</t>
  </si>
  <si>
    <t>08</t>
  </si>
  <si>
    <t>Výmena brán a okien spol. priestorov</t>
  </si>
  <si>
    <t>{f2624ab1-2362-43da-9d26-278b1e515bb9}</t>
  </si>
  <si>
    <t>09</t>
  </si>
  <si>
    <t>Zdravotechnika</t>
  </si>
  <si>
    <t>{0492b94d-5962-4d18-9995-122f8be58ac1}</t>
  </si>
  <si>
    <t>10</t>
  </si>
  <si>
    <t>Plynofikácia</t>
  </si>
  <si>
    <t>{f7d5e28f-cd17-4ddd-b39f-12017fc5e918}</t>
  </si>
  <si>
    <t>11</t>
  </si>
  <si>
    <t>Vzduchotechnika</t>
  </si>
  <si>
    <t>{1006e45e-2f19-42a6-bf39-e052fdfbefe1}</t>
  </si>
  <si>
    <t>12</t>
  </si>
  <si>
    <t>Hydraulické vyregulovanie</t>
  </si>
  <si>
    <t>{70e4fdd5-84d1-4ec6-ac75-934cc61b2395}</t>
  </si>
  <si>
    <t>13</t>
  </si>
  <si>
    <t>Elektroinštalácia</t>
  </si>
  <si>
    <t>{d7e8afbf-0c84-444b-aeaa-da2916e41b9b}</t>
  </si>
  <si>
    <t>14</t>
  </si>
  <si>
    <t>Bleskozvod</t>
  </si>
  <si>
    <t>{797a4dde-c7b4-4696-b8bd-1906945cf298}</t>
  </si>
  <si>
    <t>15</t>
  </si>
  <si>
    <t>Nebytový priestor - mimo ŠFRB</t>
  </si>
  <si>
    <t>{aff13b7d-46a2-4dea-812e-777404f6aa4c}</t>
  </si>
  <si>
    <t>KRYCÍ LIST ROZPOČTU</t>
  </si>
  <si>
    <t>Objekt:</t>
  </si>
  <si>
    <t>01 - Odstránenie porúch a zateplenie obvodového plášťa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</si>
  <si>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</si>
  <si>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</si>
  <si>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</si>
  <si>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</si>
  <si>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</si>
  <si>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</si>
  <si>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</si>
  <si>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</si>
  <si>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</si>
  <si>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</si>
  <si>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764 - Konštrukcie klampiarske</t>
  </si>
  <si>
    <t xml:space="preserve">    767 - Konštrukcie doplnkové kovové</t>
  </si>
  <si>
    <t xml:space="preserve">    781 - Obklady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</si>
  <si>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</si>
  <si>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</si>
  <si>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</si>
  <si>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</si>
  <si>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</si>
  <si>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</si>
  <si>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</si>
  <si>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</si>
  <si>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</si>
  <si>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</si>
  <si>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</si>
  <si>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</si>
  <si>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</si>
  <si>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</si>
  <si>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</si>
  <si>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6</t>
  </si>
  <si>
    <t>Úpravy povrchov, podlahy, osadenie</t>
  </si>
  <si>
    <t>K</t>
  </si>
  <si>
    <t>610991111.S</t>
  </si>
  <si>
    <t>Zakrývanie výplní vnútorných okenných otvorov, predmetov a konštrukcií</t>
  </si>
  <si>
    <t>m2</t>
  </si>
  <si>
    <t>4</t>
  </si>
  <si>
    <t>2</t>
  </si>
  <si>
    <t>-1602516522</t>
  </si>
  <si>
    <t>622460121.S</t>
  </si>
  <si>
    <t>Príprava vonkajšieho podkladu stien penetráciou základnou</t>
  </si>
  <si>
    <t>744466622</t>
  </si>
  <si>
    <t>3</t>
  </si>
  <si>
    <t>622460124.S</t>
  </si>
  <si>
    <t>Príprava vonkajšieho podkladu stien penetráciou pod omietky a nátery</t>
  </si>
  <si>
    <t>-496279733</t>
  </si>
  <si>
    <t>622461053.S</t>
  </si>
  <si>
    <t>Vonkajšia omietka stien pastovitá silikónová roztieraná, hr. 2 mm</t>
  </si>
  <si>
    <t>1218774258</t>
  </si>
  <si>
    <t>5</t>
  </si>
  <si>
    <t>622465113.S</t>
  </si>
  <si>
    <t>Vonkajší sanačný systém stien, sanačný prednástrek cementový, krytie 100%</t>
  </si>
  <si>
    <t>576534830</t>
  </si>
  <si>
    <t>622465124.S</t>
  </si>
  <si>
    <t>Vonkajší sanačný systém stien s obsahom cementu, podkladová / vyrovnávacia omietka, hr. 30 mm</t>
  </si>
  <si>
    <t>-1587362718</t>
  </si>
  <si>
    <t>7</t>
  </si>
  <si>
    <t>624601111.S</t>
  </si>
  <si>
    <t xml:space="preserve">Tmelenie škár polyuretánovým tmelom (s dodaním hmôt) </t>
  </si>
  <si>
    <t>m</t>
  </si>
  <si>
    <t>590674117</t>
  </si>
  <si>
    <t>8</t>
  </si>
  <si>
    <t>624601151.S</t>
  </si>
  <si>
    <t>Tmelenie škár butylénovým tmelom pre exteriér (s dodaním hmôt) s prierezom 20 x 20 mm</t>
  </si>
  <si>
    <t>-1081250005</t>
  </si>
  <si>
    <t>9</t>
  </si>
  <si>
    <t>62525070-1.S</t>
  </si>
  <si>
    <t>Kontaktný zatepľovací systém z minerálnej vlny hr. 80 mm, 2x výstužná vrstva so sklotextilnou mriežkou, kotvy</t>
  </si>
  <si>
    <t>1688501320</t>
  </si>
  <si>
    <t>625250554.S</t>
  </si>
  <si>
    <t>Kontaktný zatepľovací systém soklovej alebo vodou namáhanej časti XPS hr. 160 mm, výstužná vrstva so sklotextilnou mriežkou, kotvy</t>
  </si>
  <si>
    <t>-1846248401</t>
  </si>
  <si>
    <t>625250702.S</t>
  </si>
  <si>
    <t>Kontaktný zatepľovací systém z minerálnej vlny MW hr. 40 mm, výstužná vrstva so sklotextilnou mriežkou, kotvy</t>
  </si>
  <si>
    <t>910461249</t>
  </si>
  <si>
    <t>625250706.S</t>
  </si>
  <si>
    <t>Kontaktný zatepľovací systém z minerálnej vlny hr. 80 mm, výstužná vrstva so sklotextilnou mriežkou, kotvy</t>
  </si>
  <si>
    <t>118645100</t>
  </si>
  <si>
    <t>625250711.S</t>
  </si>
  <si>
    <t>Kontaktný zatepľovací systém z minerálnej vlny MW hr. 160 mm, výstužná vrstva so sklotextilnou mriežkou, kotvy</t>
  </si>
  <si>
    <t>63671288</t>
  </si>
  <si>
    <t>625250762.S</t>
  </si>
  <si>
    <t>Kontaktný zatepľovací systém ostenia z minerálnej vlny MW hr. 30 mm, výstužná vrstva so sklotextilnou mriežkou</t>
  </si>
  <si>
    <t>-603341850</t>
  </si>
  <si>
    <t>216904212.S</t>
  </si>
  <si>
    <t xml:space="preserve">Očistenie plôch stien akéhokoľvek muriva </t>
  </si>
  <si>
    <t>1715407974</t>
  </si>
  <si>
    <t>Ostatné konštrukcie a práce-búranie</t>
  </si>
  <si>
    <t>16</t>
  </si>
  <si>
    <t>941942013.S</t>
  </si>
  <si>
    <t>Montáž lešenia rámového systémového s podlahami šírky nad 0,75 do 1,10 m, výšky nad 20 do 50 m</t>
  </si>
  <si>
    <t>1375549104</t>
  </si>
  <si>
    <t>17</t>
  </si>
  <si>
    <t>941942813.S</t>
  </si>
  <si>
    <t>Demontáž lešenia rámového systémového s podlahami šírky nad 0,75 do 1,10 m, výšky nad 20 do 50 m</t>
  </si>
  <si>
    <t>-867529130</t>
  </si>
  <si>
    <t>18</t>
  </si>
  <si>
    <t>94194291-1.S</t>
  </si>
  <si>
    <t>Príplatok za prvý a každý ďalší i začatý mesiac použitia lešenia rámového systémového šírky nad 0,75 do 1,10 m, výšky nad 20 do 50 m</t>
  </si>
  <si>
    <t>-1958954305</t>
  </si>
  <si>
    <t>P</t>
  </si>
  <si>
    <t>Poznámka k položke:_x000d_
Predpokladaná dĺžka prenájmu 3 mesiace.</t>
  </si>
  <si>
    <t>19</t>
  </si>
  <si>
    <t>944944103.S</t>
  </si>
  <si>
    <t>Ochranná sieť na boku lešenia</t>
  </si>
  <si>
    <t>-1373073288</t>
  </si>
  <si>
    <t>20</t>
  </si>
  <si>
    <t>944944803.S</t>
  </si>
  <si>
    <t>Demontáž ochrannej siete na boku lešenia</t>
  </si>
  <si>
    <t>-1520089584</t>
  </si>
  <si>
    <t>21</t>
  </si>
  <si>
    <t>953945307.S</t>
  </si>
  <si>
    <t>Hliníkový soklový profil šírky 83 mm</t>
  </si>
  <si>
    <t>1778356472</t>
  </si>
  <si>
    <t>22</t>
  </si>
  <si>
    <t>953995406.S</t>
  </si>
  <si>
    <t>Okenný a dverový začisťovací profil</t>
  </si>
  <si>
    <t>711331836</t>
  </si>
  <si>
    <t>953995411.S</t>
  </si>
  <si>
    <t>Nadokenný profil so skrytou okapničkou</t>
  </si>
  <si>
    <t>918286495</t>
  </si>
  <si>
    <t>24</t>
  </si>
  <si>
    <t>953995416.S</t>
  </si>
  <si>
    <t>Parapetný profil s integrovanou sieťovinou</t>
  </si>
  <si>
    <t>1859223094</t>
  </si>
  <si>
    <t>25</t>
  </si>
  <si>
    <t>953995422.S</t>
  </si>
  <si>
    <t>Rohový profil s integrovanou sieťovinou - flexibilný</t>
  </si>
  <si>
    <t>-523658803</t>
  </si>
  <si>
    <t>26</t>
  </si>
  <si>
    <t>953947951.S</t>
  </si>
  <si>
    <t>Montáž hranatej kovovej vetracej mriežky plochy do 0,06 m2</t>
  </si>
  <si>
    <t>ks</t>
  </si>
  <si>
    <t>-460739141</t>
  </si>
  <si>
    <t>27</t>
  </si>
  <si>
    <t>M</t>
  </si>
  <si>
    <t>429720338900.S</t>
  </si>
  <si>
    <t>Mriežka ventilačná kovová, hranatá so sieťkou, rozmery šxvxhr 150x150x8 mm, pozinkovaná</t>
  </si>
  <si>
    <t>1640945498</t>
  </si>
  <si>
    <t>28</t>
  </si>
  <si>
    <t>978015291.S</t>
  </si>
  <si>
    <t xml:space="preserve">Otlčenie omietok vonkajších,  -0,05900t</t>
  </si>
  <si>
    <t>-593725011</t>
  </si>
  <si>
    <t>29</t>
  </si>
  <si>
    <t>978059631.S</t>
  </si>
  <si>
    <t xml:space="preserve">Odsekanie a odobratie obkladov stien vonkajších vrátane podkladovej omietky nad 2 m2,  -0,08900t</t>
  </si>
  <si>
    <t>661506531</t>
  </si>
  <si>
    <t>30</t>
  </si>
  <si>
    <t>978065001.S</t>
  </si>
  <si>
    <t xml:space="preserve">Odstránenie kontaktného zateplenia vrátane povrchovej úpravy z polystyrénu, PIR, fenolovej peny a pod. hrúbky nad 30 do 80 mm,  -0,01804t</t>
  </si>
  <si>
    <t>-2088664699</t>
  </si>
  <si>
    <t>31</t>
  </si>
  <si>
    <t>979011111.S</t>
  </si>
  <si>
    <t>Zvislá doprava sutiny a vybúraných hmôt za prvé podlažie nad alebo pod základným podlažím</t>
  </si>
  <si>
    <t>t</t>
  </si>
  <si>
    <t>888570697</t>
  </si>
  <si>
    <t>32</t>
  </si>
  <si>
    <t>979011121.S</t>
  </si>
  <si>
    <t>Zvislá doprava sutiny a vybúraných hmôt za každé ďalšie podlažie</t>
  </si>
  <si>
    <t>1838245346</t>
  </si>
  <si>
    <t>33</t>
  </si>
  <si>
    <t>979081111.S</t>
  </si>
  <si>
    <t>Odvoz sutiny a vybúraných hmôt na skládku do 1 km</t>
  </si>
  <si>
    <t>1934361509</t>
  </si>
  <si>
    <t>34</t>
  </si>
  <si>
    <t>979081121.S</t>
  </si>
  <si>
    <t>Odvoz sutiny a vybúraných hmôt na skládku za každý ďalší 1 km</t>
  </si>
  <si>
    <t>1552856933</t>
  </si>
  <si>
    <t>Poznámka k položke:_x000d_
Uvažované s odvozom do vzdialenosti 10 km</t>
  </si>
  <si>
    <t>35</t>
  </si>
  <si>
    <t>979082111.S</t>
  </si>
  <si>
    <t>Vnútrostavenisková doprava sutiny a vybúraných hmôt do 10 m</t>
  </si>
  <si>
    <t>2023240648</t>
  </si>
  <si>
    <t>36</t>
  </si>
  <si>
    <t>979082121.S</t>
  </si>
  <si>
    <t>Vnútrostavenisková doprava sutiny a vybúraných hmôt za každých ďalších 5 m</t>
  </si>
  <si>
    <t>168643539</t>
  </si>
  <si>
    <t>Poznámka k položke:_x000d_
Uvažované s vnútrostaveniskovým presunom sutiny do vzdialenosti 25 m</t>
  </si>
  <si>
    <t>37</t>
  </si>
  <si>
    <t>979089012.S</t>
  </si>
  <si>
    <t xml:space="preserve">Poplatok za skládku - betón, tehly, dlaždice, obkladačky a keramika  (17 01), ostatné</t>
  </si>
  <si>
    <t>-495165525</t>
  </si>
  <si>
    <t>38</t>
  </si>
  <si>
    <t>979089714.S</t>
  </si>
  <si>
    <t>Prenájom kontajneru 10 m3</t>
  </si>
  <si>
    <t>-1755636851</t>
  </si>
  <si>
    <t>99</t>
  </si>
  <si>
    <t>Presun hmôt HSV</t>
  </si>
  <si>
    <t>39</t>
  </si>
  <si>
    <t>999281111.S</t>
  </si>
  <si>
    <t>Presun hmôt pre opravy a údržbu objektov vrátane vonkajších plášťov výšky do 25 m</t>
  </si>
  <si>
    <t>-1422962816</t>
  </si>
  <si>
    <t>PSV</t>
  </si>
  <si>
    <t>Práce a dodávky PSV</t>
  </si>
  <si>
    <t>764</t>
  </si>
  <si>
    <t>Konštrukcie klampiarske</t>
  </si>
  <si>
    <t>40</t>
  </si>
  <si>
    <t>764326260.S</t>
  </si>
  <si>
    <t>Oplechovanie striešky z pozinkovaného farbeného PZf plechu, vr. príponky z plechu r.š.200mm</t>
  </si>
  <si>
    <t>-1635709844</t>
  </si>
  <si>
    <t>41</t>
  </si>
  <si>
    <t>76441075-0.S</t>
  </si>
  <si>
    <t xml:space="preserve">Oplechovanie parapetov z hliníkového farebného Al plechu hr.0,8mm, vrátane rohov r.š. 340 mm  (viď. výpis klamiarskych výrobkov)</t>
  </si>
  <si>
    <t>738149267</t>
  </si>
  <si>
    <t>42</t>
  </si>
  <si>
    <t>76441076-0.S</t>
  </si>
  <si>
    <t xml:space="preserve">Oplechovanie parapetov z hliníkového farebného Al plechu hr.0,8mm, vrátane rohov r.š. 420 mm  (viď. výpis klamiarskych výrobkov)</t>
  </si>
  <si>
    <t>-990498633</t>
  </si>
  <si>
    <t>Poznámka k položke:_x000d_
Vrátane AL bočných krytiek.</t>
  </si>
  <si>
    <t>43</t>
  </si>
  <si>
    <t>764410850.S</t>
  </si>
  <si>
    <t xml:space="preserve">Demontáž oplechovania parapetov rš od 100 do 330 mm,  -0,00135t</t>
  </si>
  <si>
    <t>1237265869</t>
  </si>
  <si>
    <t>44</t>
  </si>
  <si>
    <t>764451404.S</t>
  </si>
  <si>
    <t>Zvodové rúry z pozinkovaného farbeného PZf plechu, štvorcové s dĺžkou strany 150 mm, vr. kolien, ohybov, ležatej časti a objímok a kotlíkov (viď. výpis PSV)</t>
  </si>
  <si>
    <t>1911642452</t>
  </si>
  <si>
    <t>45</t>
  </si>
  <si>
    <t>764453831.S</t>
  </si>
  <si>
    <t xml:space="preserve">Demontáž odpadovej rúry,  -0,00187t</t>
  </si>
  <si>
    <t>637271319</t>
  </si>
  <si>
    <t>46</t>
  </si>
  <si>
    <t>764454453.S</t>
  </si>
  <si>
    <t>Zvodové rúry z pozinkovaného farbeného PZf plechu, kruhové priemer 100 mm (viď. výpis PSV)</t>
  </si>
  <si>
    <t>-429585445</t>
  </si>
  <si>
    <t>Poznámka k položke:_x000d_
Vrátane kolien, ohybov, objímok a kotlíkov.</t>
  </si>
  <si>
    <t>47</t>
  </si>
  <si>
    <t>998764204.S</t>
  </si>
  <si>
    <t>Presun hmôt pre konštrukcie klampiarske v objektoch výšky nad 24 do 36 m</t>
  </si>
  <si>
    <t>%</t>
  </si>
  <si>
    <t>1644896953</t>
  </si>
  <si>
    <t>767</t>
  </si>
  <si>
    <t>Konštrukcie doplnkové kovové</t>
  </si>
  <si>
    <t>48</t>
  </si>
  <si>
    <t>76713710-3.S</t>
  </si>
  <si>
    <t>D+M strieška rozmer 2000x800mm, vr. kotvenia (viď. výpis PSV)</t>
  </si>
  <si>
    <t>-1173937452</t>
  </si>
  <si>
    <t>Poznámka k položke:_x000d_
Uzavretý profil 50/100mm.</t>
  </si>
  <si>
    <t>49</t>
  </si>
  <si>
    <t>767584811.S</t>
  </si>
  <si>
    <t xml:space="preserve">Demontáž mriežky vzduchotechnickej,  -0,00100t</t>
  </si>
  <si>
    <t>1130169009</t>
  </si>
  <si>
    <t>50</t>
  </si>
  <si>
    <t>998767204.S</t>
  </si>
  <si>
    <t>Presun hmôt pre kovové stavebné doplnkové konštrukcie v objektoch výšky nad 24 do 36 m</t>
  </si>
  <si>
    <t>-93942784</t>
  </si>
  <si>
    <t>781</t>
  </si>
  <si>
    <t>Obklady</t>
  </si>
  <si>
    <t>51</t>
  </si>
  <si>
    <t>781445205.S</t>
  </si>
  <si>
    <t>Montáž obkladov vonkajších. stien z gress. obkladu do vysoko flexibilného lepidla</t>
  </si>
  <si>
    <t>-1905020356</t>
  </si>
  <si>
    <t>52</t>
  </si>
  <si>
    <t>597740003935.S</t>
  </si>
  <si>
    <t>Obklad gresový, hr.10mm (resp. podľa výveru projektanta)</t>
  </si>
  <si>
    <t>-1215924491</t>
  </si>
  <si>
    <t>53</t>
  </si>
  <si>
    <t>781991121.S</t>
  </si>
  <si>
    <t>Penetrovanie podkladu pred kladením obkladu</t>
  </si>
  <si>
    <t>328562244</t>
  </si>
  <si>
    <t>54</t>
  </si>
  <si>
    <t>998781204.S</t>
  </si>
  <si>
    <t>Presun hmôt pre obklady keramické v objektoch výšky nad 24 do 36 m</t>
  </si>
  <si>
    <t>1591508477</t>
  </si>
  <si>
    <t>02 - Odstránenie porúch a zateplenie ríms a pilastrov</t>
  </si>
  <si>
    <t>-1454476118</t>
  </si>
  <si>
    <t>543619438</t>
  </si>
  <si>
    <t>1022197651</t>
  </si>
  <si>
    <t>-160349624</t>
  </si>
  <si>
    <t>543171606</t>
  </si>
  <si>
    <t>-573757661</t>
  </si>
  <si>
    <t>62460111-1.S</t>
  </si>
  <si>
    <t xml:space="preserve">Tmelenie škár silikónovým tmelom tmelom (s dodaním hmôt) </t>
  </si>
  <si>
    <t>-750338023</t>
  </si>
  <si>
    <t>625250542.S</t>
  </si>
  <si>
    <t>Kontaktný zatepľovací systém soklovej alebo vodou namáhanej časti XPS hr. 40 mm, výstužná vrstva so sklotextilnou mriežkou, kotvy</t>
  </si>
  <si>
    <t>-1923957734</t>
  </si>
  <si>
    <t>-1359683336</t>
  </si>
  <si>
    <t>632451601.S</t>
  </si>
  <si>
    <t>Vyčistenie a ochranný antikorózny náter na báze cementu na výstuž hr. 1 mm</t>
  </si>
  <si>
    <t>-1286661289</t>
  </si>
  <si>
    <t>632451624.S</t>
  </si>
  <si>
    <t>Sanácia betónovej konštrukcie opravnou (reprofilačnou) maltou na betón hr. 20 mm</t>
  </si>
  <si>
    <t>643150419</t>
  </si>
  <si>
    <t>900979588</t>
  </si>
  <si>
    <t>-711878881</t>
  </si>
  <si>
    <t>-1063597976</t>
  </si>
  <si>
    <t>-981224254</t>
  </si>
  <si>
    <t>412399584</t>
  </si>
  <si>
    <t>670230072</t>
  </si>
  <si>
    <t>35562531</t>
  </si>
  <si>
    <t>2045437039</t>
  </si>
  <si>
    <t>418294670</t>
  </si>
  <si>
    <t>52591732</t>
  </si>
  <si>
    <t>1768775204</t>
  </si>
  <si>
    <t>76442177-0.S</t>
  </si>
  <si>
    <t xml:space="preserve">Oplechovanie ríms a ozdobných prvkov z hliníkového farebného Al plechu, hr.0,8mm, r.š. 460 mm, vrátane príponky a kotvenia  (viď. výpis PSV)</t>
  </si>
  <si>
    <t>-800883302</t>
  </si>
  <si>
    <t>Poznámka k položke:_x000d_
Hornú plocho zošikmiť kvôli holubom.</t>
  </si>
  <si>
    <t>18123504</t>
  </si>
  <si>
    <t>03 - Odstránenie porúch balkónov a loggí</t>
  </si>
  <si>
    <t xml:space="preserve">    711 - Izolácie proti vode a vlhkosti</t>
  </si>
  <si>
    <t xml:space="preserve">    713 - Izolácie tepelné</t>
  </si>
  <si>
    <t xml:space="preserve">    771 - Podlahy z dlaždíc</t>
  </si>
  <si>
    <t>621460121.S</t>
  </si>
  <si>
    <t>Príprava vonkajšieho podkladu podhľadov penetráciou základnou</t>
  </si>
  <si>
    <t>-1049580867</t>
  </si>
  <si>
    <t>621460124.S</t>
  </si>
  <si>
    <t>Príprava vonkajšieho podkladu podhľadov penetráciou pod omietky a nátery</t>
  </si>
  <si>
    <t>-2022479955</t>
  </si>
  <si>
    <t>621461053.S</t>
  </si>
  <si>
    <t>Vonkajšia omietka podhľadov pastovitá silikónová roztieraná, hr. 2 mm</t>
  </si>
  <si>
    <t>706516506</t>
  </si>
  <si>
    <t>621465113.S</t>
  </si>
  <si>
    <t>Vonkajší sanačný systém podhľadov, sanačný prednástrek cementový, krytie 100%</t>
  </si>
  <si>
    <t>-1395555093</t>
  </si>
  <si>
    <t>621465124.S</t>
  </si>
  <si>
    <t>Vonkajší sanačný systém podhľadov s obsahom cementu, podkladová / vyrovnávacia omietka, hr. 30 mm</t>
  </si>
  <si>
    <t>-1859767032</t>
  </si>
  <si>
    <t>769586480</t>
  </si>
  <si>
    <t>627471531.S</t>
  </si>
  <si>
    <t>Ochrana výstuže podláh zo sanačnej malty, 1 vrstva hr. 1 mm</t>
  </si>
  <si>
    <t>412677500</t>
  </si>
  <si>
    <t>632001053.S</t>
  </si>
  <si>
    <t>Zhotovenie jednonásobného adhézneho mostíku na nenasiakavé podklady pre potery a stierky</t>
  </si>
  <si>
    <t>627188726</t>
  </si>
  <si>
    <t>585520000750.S</t>
  </si>
  <si>
    <t>Adhézny mostík na hladké nenasiakavé podklady</t>
  </si>
  <si>
    <t>kg</t>
  </si>
  <si>
    <t>1785679935</t>
  </si>
  <si>
    <t>-261161833</t>
  </si>
  <si>
    <t>494903204</t>
  </si>
  <si>
    <t>632452247.S</t>
  </si>
  <si>
    <t>Cementový poter (vhodný aj ako spádový), pevnosti v tlaku 25 MPa, hr. 30-50 mm</t>
  </si>
  <si>
    <t>778252789</t>
  </si>
  <si>
    <t>Poznámka k položke:_x000d_
Spád min.1,5%.</t>
  </si>
  <si>
    <t>631362402.S</t>
  </si>
  <si>
    <t>Výstuž mazanín z betónov (z kameniva) a z ľahkých betónov zo sietí KARI, priemer drôtu 4/4 mm, veľkosť oka 150x150 mm</t>
  </si>
  <si>
    <t>-402332913</t>
  </si>
  <si>
    <t>93199414-1.S</t>
  </si>
  <si>
    <t>Tmelenie polyuretanovým tmelom</t>
  </si>
  <si>
    <t>2032350312</t>
  </si>
  <si>
    <t>938902071.S</t>
  </si>
  <si>
    <t xml:space="preserve">Očistenie povrchu konštrukcií </t>
  </si>
  <si>
    <t>-1300328144</t>
  </si>
  <si>
    <t>-1251237383</t>
  </si>
  <si>
    <t>2097142400</t>
  </si>
  <si>
    <t>1314054805</t>
  </si>
  <si>
    <t>941955002.S</t>
  </si>
  <si>
    <t>Lešenie ľahké pracovné pomocné s výškou lešeňovej podlahy nad 1,20 do 1,90 m</t>
  </si>
  <si>
    <t>-1550509677</t>
  </si>
  <si>
    <t>-731064039</t>
  </si>
  <si>
    <t>-111983553</t>
  </si>
  <si>
    <t>952902110.S</t>
  </si>
  <si>
    <t xml:space="preserve">Čistenie zametaním </t>
  </si>
  <si>
    <t>-756075593</t>
  </si>
  <si>
    <t>953946201.S</t>
  </si>
  <si>
    <t>Systémový priamy balkónový profil hliníkový (viď. výpis PSV)</t>
  </si>
  <si>
    <t>1885573867</t>
  </si>
  <si>
    <t>965043341.S</t>
  </si>
  <si>
    <t xml:space="preserve">Búranie podkladov pod dlažby, z mazanín, betón s poterom, hr.do 100 mm, plochy nad 4 m2  -2,20000t</t>
  </si>
  <si>
    <t>m3</t>
  </si>
  <si>
    <t>2040811663</t>
  </si>
  <si>
    <t>965081712.S</t>
  </si>
  <si>
    <t xml:space="preserve">Búranie dlažieb, bez podklad. lôžka z xylolit., alebo keramických dlaždíc hr. do 10 mm,  -0,02000t</t>
  </si>
  <si>
    <t>1365614499</t>
  </si>
  <si>
    <t>976071111.S</t>
  </si>
  <si>
    <t xml:space="preserve">Vybúranie kovových madiel a zábradlí,  -0,03700t</t>
  </si>
  <si>
    <t>-1728725217</t>
  </si>
  <si>
    <t>1238107203</t>
  </si>
  <si>
    <t>978071211.S</t>
  </si>
  <si>
    <t xml:space="preserve">Odsekanie a odstránenie izolácie lepenkovej zvislej,  -0,07300t</t>
  </si>
  <si>
    <t>975617234</t>
  </si>
  <si>
    <t>978071251.S</t>
  </si>
  <si>
    <t xml:space="preserve">Odsekanie a odstránenie izolácie lepenkovej vodorovnej,  -0,07300t</t>
  </si>
  <si>
    <t>-1547357625</t>
  </si>
  <si>
    <t>1840534895</t>
  </si>
  <si>
    <t>-1099956313</t>
  </si>
  <si>
    <t>1037827535</t>
  </si>
  <si>
    <t>-258736016</t>
  </si>
  <si>
    <t>1164874168</t>
  </si>
  <si>
    <t>1749162598</t>
  </si>
  <si>
    <t>979089412.S</t>
  </si>
  <si>
    <t>Poplatok za skládku - izolačné materiály (17 06), ostatné</t>
  </si>
  <si>
    <t>-8366970</t>
  </si>
  <si>
    <t>979089612.S</t>
  </si>
  <si>
    <t>Poplatok za skládku - iné odpady zo stavieb a demolácií (17 09), ostatné</t>
  </si>
  <si>
    <t>857496061</t>
  </si>
  <si>
    <t>-1547373156</t>
  </si>
  <si>
    <t>999281113.S</t>
  </si>
  <si>
    <t>Presun hmôt pre opravy a údržbu objektov vrátane vonkajších plášťov výšky 38-48 m</t>
  </si>
  <si>
    <t>859803249</t>
  </si>
  <si>
    <t>711</t>
  </si>
  <si>
    <t>Izolácie proti vode a vlhkosti</t>
  </si>
  <si>
    <t>711210200.S</t>
  </si>
  <si>
    <t>Zhotovenie dvojnásobnej izol. stierky balkónov a terás na ploche vodorovnej</t>
  </si>
  <si>
    <t>-1898193447</t>
  </si>
  <si>
    <t>247410003100</t>
  </si>
  <si>
    <t>Vodonepriepustné lepidlo na dlažbu a hydroizolácia napr. SikaBond T8 na báze polyuretánu</t>
  </si>
  <si>
    <t>730040346</t>
  </si>
  <si>
    <t>711210210.S</t>
  </si>
  <si>
    <t>Zhotovenie dvojnásobnej izol. stierky balkónov a terás na ploche zvislej</t>
  </si>
  <si>
    <t>-2094192452</t>
  </si>
  <si>
    <t>1657143158</t>
  </si>
  <si>
    <t>711210210.S.1</t>
  </si>
  <si>
    <t>-1511850790</t>
  </si>
  <si>
    <t>245610000400.S</t>
  </si>
  <si>
    <t>Stierka hydroizolačná na báze syntetickej živice, (tekutá hydroizolačná fólia)</t>
  </si>
  <si>
    <t>1871528623</t>
  </si>
  <si>
    <t>247710007700.S</t>
  </si>
  <si>
    <t>Pás tesniaci š. 120 mm, na utesnenie rohových a spojovacích škár pri aplikácii hydroizolácií</t>
  </si>
  <si>
    <t>1386877931</t>
  </si>
  <si>
    <t>998711203.S</t>
  </si>
  <si>
    <t>Presun hmôt pre izoláciu proti vode v objektoch výšky nad 12 do 60 m</t>
  </si>
  <si>
    <t>-139094058</t>
  </si>
  <si>
    <t>713</t>
  </si>
  <si>
    <t>Izolácie tepelné</t>
  </si>
  <si>
    <t>713170060.S</t>
  </si>
  <si>
    <t>Montáž tepelnej izolácie z XPS na balkóny a terasy lepením</t>
  </si>
  <si>
    <t>-1972530488</t>
  </si>
  <si>
    <t>283750000500.S</t>
  </si>
  <si>
    <t>Doska XPS hr. 30 mm, zateplenie soklov, suterénov, podláh</t>
  </si>
  <si>
    <t>517827774</t>
  </si>
  <si>
    <t>998713204.S</t>
  </si>
  <si>
    <t>Presun hmôt pre izolácie tepelné v objektoch výšky nad 24 m do 36 m</t>
  </si>
  <si>
    <t>1746167827</t>
  </si>
  <si>
    <t>76442175-0.S</t>
  </si>
  <si>
    <t>Oplechovanie z hliníkového farebného Al plechu, hr.0,8mm, r.š. 350 mm (viď. výpis PSV)</t>
  </si>
  <si>
    <t>-1166796403</t>
  </si>
  <si>
    <t>764421830.S</t>
  </si>
  <si>
    <t xml:space="preserve">Demontáž oplechovania,  -0,00009t</t>
  </si>
  <si>
    <t>506375602</t>
  </si>
  <si>
    <t>1972814199</t>
  </si>
  <si>
    <t>767163015.S</t>
  </si>
  <si>
    <t>Montáž zábradlia oceľového výplň bezpečnostné sklo, kotvenie do podlahy</t>
  </si>
  <si>
    <t>1483658498</t>
  </si>
  <si>
    <t>55</t>
  </si>
  <si>
    <t>553520002400.S</t>
  </si>
  <si>
    <t>Zábradlie oceľové na balkóny a lodžie, žiarovo pozinkované náter syntetický 1x S 2008+ 2x S 2013, výplň bezpečnostné sklo 4.4.1 nepriehľadné, výška do 1100 mm, kotvenie do čela dosky, exteriérové (viď. výpis PSV)</t>
  </si>
  <si>
    <t>-700032792</t>
  </si>
  <si>
    <t>56</t>
  </si>
  <si>
    <t>1461041152</t>
  </si>
  <si>
    <t>771</t>
  </si>
  <si>
    <t>Podlahy z dlaždíc</t>
  </si>
  <si>
    <t>57</t>
  </si>
  <si>
    <t>771411014.S</t>
  </si>
  <si>
    <t>Montáž soklíkov z obkladačiek do tmelu flexibilného mrazuvzdorného v. 100 mm</t>
  </si>
  <si>
    <t>133165540</t>
  </si>
  <si>
    <t xml:space="preserve">Poznámka k položke:_x000d_
Lepenie na napr. SikaBond T8._x000d_
Špárovanie flexibilnou mrazuvzdornou špárovacou hmotou. </t>
  </si>
  <si>
    <t>58</t>
  </si>
  <si>
    <t>597740002100.S</t>
  </si>
  <si>
    <t>Dlaždice keramické, hr.10 mm, gresové neglazované, R09 (resp. podľa výberu a projektanta a investora)</t>
  </si>
  <si>
    <t>1180667580</t>
  </si>
  <si>
    <t>59</t>
  </si>
  <si>
    <t>771576119.S</t>
  </si>
  <si>
    <t>Montáž podláh z dlaždíc keramických do tmelu flexibilného mrazuvzdorného</t>
  </si>
  <si>
    <t>-1337046313</t>
  </si>
  <si>
    <t>60</t>
  </si>
  <si>
    <t>58491671</t>
  </si>
  <si>
    <t>61</t>
  </si>
  <si>
    <t>771991101.S</t>
  </si>
  <si>
    <t>Zametanie podkladu pred kladením dlažby</t>
  </si>
  <si>
    <t>531939838</t>
  </si>
  <si>
    <t>62</t>
  </si>
  <si>
    <t>771991111.S</t>
  </si>
  <si>
    <t>Penetrovanie podkladu pred kladením dlažby</t>
  </si>
  <si>
    <t>-460108526</t>
  </si>
  <si>
    <t>63</t>
  </si>
  <si>
    <t>998771204.S</t>
  </si>
  <si>
    <t>Presun hmôt pre podlahy z dlaždíc v objektoch výšky nad 24 do 36 m</t>
  </si>
  <si>
    <t>-120066657</t>
  </si>
  <si>
    <t>04 - Oprava a zateplenie terasy na 9.NP</t>
  </si>
  <si>
    <t xml:space="preserve">    4 - Vodorovné konštrukcie</t>
  </si>
  <si>
    <t xml:space="preserve">    712 - Izolácie striech, povlakové krytiny</t>
  </si>
  <si>
    <t>Vodorovné konštrukcie</t>
  </si>
  <si>
    <t>417321414.S</t>
  </si>
  <si>
    <t>Betón stužujúcich pásov a vencov železový tr. C 20/25</t>
  </si>
  <si>
    <t>-366680490</t>
  </si>
  <si>
    <t>417351115.S</t>
  </si>
  <si>
    <t>Debnenie bočníc stužujúcich pásov a vencov vrátane vzpier zhotovenie</t>
  </si>
  <si>
    <t>2018748497</t>
  </si>
  <si>
    <t>417351116.S</t>
  </si>
  <si>
    <t>Debnenie bočníc stužujúcich pásov a vencov vrátane vzpier odstránenie</t>
  </si>
  <si>
    <t>-1155146177</t>
  </si>
  <si>
    <t>417361821.S</t>
  </si>
  <si>
    <t>Výstuž stužujúcich pásov a vencov z betonárskej ocele B500 (10505)</t>
  </si>
  <si>
    <t>-1624487157</t>
  </si>
  <si>
    <t>1697704375</t>
  </si>
  <si>
    <t>632200490.S</t>
  </si>
  <si>
    <t>Montáž dlažby 600x600 mm kladená na sucho na rektifikačné terče výšky 115-220 mm</t>
  </si>
  <si>
    <t>1300541082</t>
  </si>
  <si>
    <t>Dlaždice keramické, lxvxhr 598x598x20 mm, gresové</t>
  </si>
  <si>
    <t>-539026018</t>
  </si>
  <si>
    <t>632452251.S</t>
  </si>
  <si>
    <t>Cementový poter (vhodný aj ako spádový), pevnosti v tlaku 25 MPa, hr. 50-70 mm</t>
  </si>
  <si>
    <t>-1436378250</t>
  </si>
  <si>
    <t>Poznámka k položke:_x000d_
Spád min.1,5%. Dilatovaný.</t>
  </si>
  <si>
    <t>679008951</t>
  </si>
  <si>
    <t>632452655.S</t>
  </si>
  <si>
    <t>Vyrovnávacia stierka, hr. 0-40 mm</t>
  </si>
  <si>
    <t>1945647116</t>
  </si>
  <si>
    <t>776420010.S</t>
  </si>
  <si>
    <t>D+M sokle z PVC lišty odolné UV žiareňu v.min.200mm</t>
  </si>
  <si>
    <t>-1616257914</t>
  </si>
  <si>
    <t>935114443.S</t>
  </si>
  <si>
    <t>Osadenie odvodňovacieho betónového žľabu univerzálneho s ochrannou hranou svetlej šírky 300 mm a s roštom triedy C 250</t>
  </si>
  <si>
    <t>-1024092904</t>
  </si>
  <si>
    <t>592270076400</t>
  </si>
  <si>
    <t>Odvodňovací žľab Multiline V300S bez spádu, odtok s tesnením DN 200, typ 10.2, dĺ. 0,5 m, svetlá šírka 300 mm, s pozinkovanou ochrannou hranou, polymérbetón, ACO</t>
  </si>
  <si>
    <t>672542357</t>
  </si>
  <si>
    <t>317802830</t>
  </si>
  <si>
    <t>413968998</t>
  </si>
  <si>
    <t>-1304337841</t>
  </si>
  <si>
    <t>-1572212912</t>
  </si>
  <si>
    <t>188055855</t>
  </si>
  <si>
    <t>273328657</t>
  </si>
  <si>
    <t>-1410272334</t>
  </si>
  <si>
    <t>-610228574</t>
  </si>
  <si>
    <t>-270168041</t>
  </si>
  <si>
    <t>-1985470511</t>
  </si>
  <si>
    <t>1835716689</t>
  </si>
  <si>
    <t>581278382</t>
  </si>
  <si>
    <t>2104833527</t>
  </si>
  <si>
    <t>260488864</t>
  </si>
  <si>
    <t>1620940186</t>
  </si>
  <si>
    <t>190874624</t>
  </si>
  <si>
    <t>1051893683</t>
  </si>
  <si>
    <t>-323137388</t>
  </si>
  <si>
    <t>-1766441338</t>
  </si>
  <si>
    <t>712</t>
  </si>
  <si>
    <t>Izolácie striech, povlakové krytiny</t>
  </si>
  <si>
    <t>712370050.S</t>
  </si>
  <si>
    <t>Zhotovenie povlakovej krytiny striech plochých do 10° PVC-P fóliou položenou voľne so zvarením spoju</t>
  </si>
  <si>
    <t>26705713</t>
  </si>
  <si>
    <t>Poznámka k položke:_x000d_
Doizolovanie detailov systém napr. systém Triflex</t>
  </si>
  <si>
    <t>245920000400.S</t>
  </si>
  <si>
    <t>Čistič - doplnok k fóliovým systémom</t>
  </si>
  <si>
    <t>250220626</t>
  </si>
  <si>
    <t>245920000900.S</t>
  </si>
  <si>
    <t>Zálievka pre poisťovanie tesnosti zvarov fóliou z PVC-P</t>
  </si>
  <si>
    <t>532811129</t>
  </si>
  <si>
    <t>283220002300.S</t>
  </si>
  <si>
    <t>Hydroizolačná fólia PVC-P hr. 2,0 mm izolácia plochých striech</t>
  </si>
  <si>
    <t>-990038841</t>
  </si>
  <si>
    <t>71239117-1.S</t>
  </si>
  <si>
    <t xml:space="preserve">Pripevnenie povlakovej krytiny na plochých strechách do 10° </t>
  </si>
  <si>
    <t>496246035</t>
  </si>
  <si>
    <t>31199000840-2.S</t>
  </si>
  <si>
    <t>Kačírová perforovaná lišta nerezová alt. hliník</t>
  </si>
  <si>
    <t>1327971692</t>
  </si>
  <si>
    <t>712391175.S</t>
  </si>
  <si>
    <t>Pripevnenie povlakovej krytiny na plochých strechách do 10° kotviacimi pásikmi, uholníkmi</t>
  </si>
  <si>
    <t>1851920830</t>
  </si>
  <si>
    <t>311990008400.S</t>
  </si>
  <si>
    <t>Kotviaci profil z galvanizovanej ocele na mechanickú fixáciu vodonepriepustných fólií na strešnú konštrukciu</t>
  </si>
  <si>
    <t>-1888120704</t>
  </si>
  <si>
    <t>712391250.S</t>
  </si>
  <si>
    <t>Zhotovenie elektricky vodivej detekčnej vrstvy pre iskrové skúšky striech plochých do 10° fóliou AL/PE položenou voľne</t>
  </si>
  <si>
    <t>628843118</t>
  </si>
  <si>
    <t>283230007650.S</t>
  </si>
  <si>
    <t>Separačná fólia hliníková, vodivá, detekčná, PE</t>
  </si>
  <si>
    <t>776141070</t>
  </si>
  <si>
    <t>71297323-1.S</t>
  </si>
  <si>
    <t>Doizolovanie detailov systém napr. systém Triflex</t>
  </si>
  <si>
    <t>1565165775</t>
  </si>
  <si>
    <t>712973232.S</t>
  </si>
  <si>
    <t>Detaily k PVC-P fóliam zaizolovanie kruhového prestupu 101 – 250 mm</t>
  </si>
  <si>
    <t>-751892856</t>
  </si>
  <si>
    <t>792435406</t>
  </si>
  <si>
    <t>712973245.S</t>
  </si>
  <si>
    <t>Zhotovenie flekov v rohoch na povlakovej krytine z PVC-P fólie</t>
  </si>
  <si>
    <t>1281235926</t>
  </si>
  <si>
    <t>283770006400.S</t>
  </si>
  <si>
    <t>Detailová tvarovka kužel / vlnovec PVC</t>
  </si>
  <si>
    <t>18793382</t>
  </si>
  <si>
    <t>998712204.S</t>
  </si>
  <si>
    <t>Presun hmôt pre izoláciu povlakovej krytiny v objektoch výšky nad 24 do 36 m</t>
  </si>
  <si>
    <t>-715433181</t>
  </si>
  <si>
    <t>713122131.S</t>
  </si>
  <si>
    <t>Montáž tepelnej izolácie podláh polystyrénom, kladeným do lepidla</t>
  </si>
  <si>
    <t>1609779279</t>
  </si>
  <si>
    <t>283720010600.S</t>
  </si>
  <si>
    <t>Doska EPS hr. 220 mm, pevnosť v tlaku 200 kPa, na zateplenie podláh a plochých striech</t>
  </si>
  <si>
    <t>-404889164</t>
  </si>
  <si>
    <t>71312213-1.S</t>
  </si>
  <si>
    <t>Montáž tepelnej izolácie podláh polystyrénom, kotvená do panelu</t>
  </si>
  <si>
    <t>845701489</t>
  </si>
  <si>
    <t>283750001700.S</t>
  </si>
  <si>
    <t>Doska XPS 300 hr. 40 mm, zakladanie stavieb, podlahy, obrátené ploché strechy</t>
  </si>
  <si>
    <t>-1591449443</t>
  </si>
  <si>
    <t>-559956363</t>
  </si>
  <si>
    <t>764351820.S</t>
  </si>
  <si>
    <t xml:space="preserve">Demontáž žľabov pododkvap. štvorhranných rovných, oblúkových, do 30° rš 400 mm,  -0,00390t</t>
  </si>
  <si>
    <t>222949987</t>
  </si>
  <si>
    <t>76435242-1.S</t>
  </si>
  <si>
    <t>Žľaby z pozinkovaného farbeného PZf plechu, pododkvapové polkruhové DN125, vrátane hákov, ukončení a kotlíkov (viď. výpis PSV)</t>
  </si>
  <si>
    <t>-1852628136</t>
  </si>
  <si>
    <t>1163737791</t>
  </si>
  <si>
    <t>76442175-1.S</t>
  </si>
  <si>
    <t>Oplechovanie ríms a ozdobných prvkov z hliníkového farebného Al plechu, hr.0,7mm, r.š. 340 mm, vrátane príponky (viď. výpis PSV)</t>
  </si>
  <si>
    <t>-594827076</t>
  </si>
  <si>
    <t>76442175-3.S</t>
  </si>
  <si>
    <t>Oplechovanie ríms a ozdobných prvkov z hliníkového farebného Al plechu, hr.0,7mm, r.š. 400 mm, vrátane príponky (viď. výpis PSV)</t>
  </si>
  <si>
    <t>-701786692</t>
  </si>
  <si>
    <t>1082024006</t>
  </si>
  <si>
    <t>Montáž zábradlia hliníkového na balkóny, výplň bezpečnostné sklo, kotvenie do podlahy</t>
  </si>
  <si>
    <t>-1706213952</t>
  </si>
  <si>
    <t>Poznámka k položke:_x000d_
Kotvenie prispôsobiť na osadenie krycieho roštu.</t>
  </si>
  <si>
    <t>-1128323671</t>
  </si>
  <si>
    <t>76716301-1.S</t>
  </si>
  <si>
    <t xml:space="preserve">Montáž deliacej stienky, výplň bezpečnostné sklo,vr. kotvenia </t>
  </si>
  <si>
    <t>-1090936914</t>
  </si>
  <si>
    <t>55352000240-0.S</t>
  </si>
  <si>
    <t>Oceľové deliace stienky, žiarovo pozinkované náter syntetický 1x S 2008+ 2x S 2013, výplň bezpečnostné sklo 4.4.1 nepriehľadné, výška cca 2500mm šírka cca 1200mm, kotvenie (viď. výpis PSV)</t>
  </si>
  <si>
    <t>469996254</t>
  </si>
  <si>
    <t>64</t>
  </si>
  <si>
    <t>1192862650</t>
  </si>
  <si>
    <t>05 - Oprava strechy</t>
  </si>
  <si>
    <t>712300841.S</t>
  </si>
  <si>
    <t xml:space="preserve">Očistenie povlakovej krytiny na strechách plochých do 10° machu,  -0,00200t</t>
  </si>
  <si>
    <t>1834882799</t>
  </si>
  <si>
    <t>-246456335</t>
  </si>
  <si>
    <t>Detaily k PVC fóliam zaizolovanie kruhového prestupu 101 – 250 mm</t>
  </si>
  <si>
    <t>1645478944</t>
  </si>
  <si>
    <t>Hydroizolačná fólia PVC hr. 2,0 mm izolácia plochých striech</t>
  </si>
  <si>
    <t>-1386699195</t>
  </si>
  <si>
    <t>1652891874</t>
  </si>
  <si>
    <t>-1882392109</t>
  </si>
  <si>
    <t>764352429.S</t>
  </si>
  <si>
    <t>Žľaby z pozinkovaného farbeného PZf plechu, pododkvapové polkruhové DN200, vrátane hákov, ukončení a kotlíkov (viď. výpis PSV)</t>
  </si>
  <si>
    <t>958789887</t>
  </si>
  <si>
    <t>764421740.S</t>
  </si>
  <si>
    <t>Oplechovanie ukončovací profil pri atike z hliníkového farebného Al plechu, hr.0,7mm, r.š. 250 mm, vrátane príponky</t>
  </si>
  <si>
    <t>-556962116</t>
  </si>
  <si>
    <t>76442175-2.S</t>
  </si>
  <si>
    <t xml:space="preserve">Oplechovanie ríms a ozdobných prvkov z hliníkového farebného Al plechu, hr.0,7mm, r.š. 440 mm, vrátane príponky  (viď. výpis PSV)</t>
  </si>
  <si>
    <t>608931628</t>
  </si>
  <si>
    <t>Oplechovanie ríms a ozdobných prvkov z hliníkového farebného Al plechu, hr.0,7mm, r.š. 530 mm, vrátane príponky (viď. výpis PSV)</t>
  </si>
  <si>
    <t>-274845464</t>
  </si>
  <si>
    <t>2039676020</t>
  </si>
  <si>
    <t>-1696798227</t>
  </si>
  <si>
    <t>06 - Zateplenie stropov 1.PP</t>
  </si>
  <si>
    <t xml:space="preserve">    763 - Konštrukcie - drevostavby</t>
  </si>
  <si>
    <t>M - Práce a dodávky M</t>
  </si>
  <si>
    <t xml:space="preserve">    21-M - Elektromontáže</t>
  </si>
  <si>
    <t>713036348</t>
  </si>
  <si>
    <t>526063427</t>
  </si>
  <si>
    <t>611460121.S</t>
  </si>
  <si>
    <t>Príprava vnútorného podkladu stropov penetráciou základnou</t>
  </si>
  <si>
    <t>-1719535103</t>
  </si>
  <si>
    <t>611460124.S</t>
  </si>
  <si>
    <t>Príprava vnútorného podkladu stropov penetráciou pod omietky a nátery</t>
  </si>
  <si>
    <t>-228884784</t>
  </si>
  <si>
    <t>611463033.S</t>
  </si>
  <si>
    <t>Vnútorná omietka stropov pastovitá silikátová roztieraná, hr. 2 mm</t>
  </si>
  <si>
    <t>-1068455136</t>
  </si>
  <si>
    <t>625250704.S</t>
  </si>
  <si>
    <t>Kontaktný zatepľovací systém z minerálnej vlny hr. 60 mm, výstužná vrstva so sklotextilnou mriežkou, kotvy</t>
  </si>
  <si>
    <t>2142180054</t>
  </si>
  <si>
    <t>-929690713</t>
  </si>
  <si>
    <t>21073754</t>
  </si>
  <si>
    <t>713111135.S</t>
  </si>
  <si>
    <t>Montáž tepelnej izolácie stropov rebrových minerálnou vlnou, spodkom prilepením</t>
  </si>
  <si>
    <t>638524567</t>
  </si>
  <si>
    <t>631440004400.S</t>
  </si>
  <si>
    <t>Doska z minerálnej vlny hr. 160 mm, izolácia pre šikmé strechy, nezaťažené stropy, priečky</t>
  </si>
  <si>
    <t>128</t>
  </si>
  <si>
    <t>284337995</t>
  </si>
  <si>
    <t>2147271103</t>
  </si>
  <si>
    <t>763</t>
  </si>
  <si>
    <t>Konštrukcie - drevostavby</t>
  </si>
  <si>
    <t>763135045.S</t>
  </si>
  <si>
    <t>Kazetový podhľad 600 x 600 mm, hrana ostrá, konštrukcia viditeľná, doska sadrokartónová biela hr. 10 mm</t>
  </si>
  <si>
    <t>-647192463</t>
  </si>
  <si>
    <t>998763406.S</t>
  </si>
  <si>
    <t>Presun hmôt pre sadrokartónové konštrukcie v stavbách (objektoch) výšky od 24 do 52 m</t>
  </si>
  <si>
    <t>586259057</t>
  </si>
  <si>
    <t>Práce a dodávky M</t>
  </si>
  <si>
    <t>21-M</t>
  </si>
  <si>
    <t>Elektromontáže</t>
  </si>
  <si>
    <t>210110002.S</t>
  </si>
  <si>
    <t xml:space="preserve">Úprava osvetlenia </t>
  </si>
  <si>
    <t>kpl.</t>
  </si>
  <si>
    <t>-1575305480</t>
  </si>
  <si>
    <t>Poznámka k položke:_x000d_
Demontáž, úprava káblovania, spätná montáž svietidiel.</t>
  </si>
  <si>
    <t>07 - Ostatné práce obnovy, interiér, schodiská</t>
  </si>
  <si>
    <t xml:space="preserve">    2 - Zakladanie</t>
  </si>
  <si>
    <t xml:space="preserve">    3 - Zvislé a kompletné konštrukcie</t>
  </si>
  <si>
    <t xml:space="preserve">    5 - Komunikácie</t>
  </si>
  <si>
    <t xml:space="preserve">    766 - Konštrukcie stolárske</t>
  </si>
  <si>
    <t xml:space="preserve">    773 - Podlahy z liateho teraca</t>
  </si>
  <si>
    <t xml:space="preserve">    777 - Podlahy syntetické</t>
  </si>
  <si>
    <t xml:space="preserve">    783 - Nátery</t>
  </si>
  <si>
    <t xml:space="preserve">    784 - Maľby</t>
  </si>
  <si>
    <t xml:space="preserve">    793 - Zariadenia práčovní a čistiarní</t>
  </si>
  <si>
    <t>Zakladanie</t>
  </si>
  <si>
    <t>271533021.S</t>
  </si>
  <si>
    <t xml:space="preserve">Násyp pod základové konštrukcie so zhutnením z  kameniva hrubého drveného fr. 8 - 16 mm</t>
  </si>
  <si>
    <t>-1385865441</t>
  </si>
  <si>
    <t>Poznámka k položke:_x000d_
Lokálna oprava. Množstvo sa určí na stavbe po obhliadke.</t>
  </si>
  <si>
    <t>273321311.S</t>
  </si>
  <si>
    <t>Betón základových dosiek, železový (bez výstuže), tr. C 16/20</t>
  </si>
  <si>
    <t>60572136</t>
  </si>
  <si>
    <t>273362402.S</t>
  </si>
  <si>
    <t>Výstuž základových dosiek zo zvár. sietí KARI, priemer drôtu 4/4 mm, veľkosť oka 150x150 mm</t>
  </si>
  <si>
    <t>2073203050</t>
  </si>
  <si>
    <t>281602111.S</t>
  </si>
  <si>
    <t>Preverenie stavu a stabilizácia podložia</t>
  </si>
  <si>
    <t>hod</t>
  </si>
  <si>
    <t>1407145368</t>
  </si>
  <si>
    <t>Zvislé a kompletné konštrukcie</t>
  </si>
  <si>
    <t>342272051.S</t>
  </si>
  <si>
    <t>Priečky z pórobetónových tvárnic hladkých s objemovou hmotnosťou do 600 kg/m3 hrúbky 150 mm</t>
  </si>
  <si>
    <t>345792126</t>
  </si>
  <si>
    <t>Komunikácie</t>
  </si>
  <si>
    <t>578142111.S</t>
  </si>
  <si>
    <t>Liaty asfalt z kameniva ťaženého alebo drveného strednozrnný MA 11 O, hr. 40 mm</t>
  </si>
  <si>
    <t>-2114454901</t>
  </si>
  <si>
    <t>578901111.S</t>
  </si>
  <si>
    <t>Zdrsňovací posyp liateho asfaltu z kameniva 4 kg/m2</t>
  </si>
  <si>
    <t>-1443822874</t>
  </si>
  <si>
    <t>1380202064</t>
  </si>
  <si>
    <t>611481119.S</t>
  </si>
  <si>
    <t>Potiahnutie vnútorných stropov sklotextilnou mriežkou s celoplošným prilepením</t>
  </si>
  <si>
    <t>-204432576</t>
  </si>
  <si>
    <t>612409991.S</t>
  </si>
  <si>
    <t>Začistenie omietok (s dodaním hmoty) okolo okien, dverí, podláh, obkladov atď.</t>
  </si>
  <si>
    <t>-1830600400</t>
  </si>
  <si>
    <t>612460124.S</t>
  </si>
  <si>
    <t>Príprava vnútorného podkladu stien penetráciou pod omietky a nátery</t>
  </si>
  <si>
    <t>-658469700</t>
  </si>
  <si>
    <t>612460151.S</t>
  </si>
  <si>
    <t>Príprava vnútorného podkladu stien cementovým prednástrekom, hr. 3 mm</t>
  </si>
  <si>
    <t>472044443</t>
  </si>
  <si>
    <t>612460363.S</t>
  </si>
  <si>
    <t>Vnútorná omietka stien vápennocementová jednovrstvová, hr. 10 mm</t>
  </si>
  <si>
    <t>-1067679189</t>
  </si>
  <si>
    <t>612481119.S</t>
  </si>
  <si>
    <t>Potiahnutie vnútorných stien sklotextilnou mriežkou s celoplošným prilepením</t>
  </si>
  <si>
    <t>1196642975</t>
  </si>
  <si>
    <t>612460366.S</t>
  </si>
  <si>
    <t>Vnútorná omietka stien vápennocementová jednovrstvová, hr. 25 mm</t>
  </si>
  <si>
    <t>1684257477</t>
  </si>
  <si>
    <t>622481119.S</t>
  </si>
  <si>
    <t>Potiahnutie vonkajších stien sklotextilnou mriežkou s celoplošným prilepením</t>
  </si>
  <si>
    <t>1496973008</t>
  </si>
  <si>
    <t>632001051.S</t>
  </si>
  <si>
    <t>Zhotovenie jednonásobného penetračného náteru pre potery a stierky</t>
  </si>
  <si>
    <t>-1533398785</t>
  </si>
  <si>
    <t>585520008700.S</t>
  </si>
  <si>
    <t>Penetračný náter na nasiakavé podklady pod potery, samonivelizačné hmoty a stavebné lepidlá</t>
  </si>
  <si>
    <t>-1759532118</t>
  </si>
  <si>
    <t>-1166658617</t>
  </si>
  <si>
    <t>-896957285</t>
  </si>
  <si>
    <t>632311001.S</t>
  </si>
  <si>
    <t xml:space="preserve">Brúsenie nerovností  betónových podláh - zbrúsenie povlaku hrúbky do 2 mm</t>
  </si>
  <si>
    <t>89525133</t>
  </si>
  <si>
    <t>632450441.S</t>
  </si>
  <si>
    <t>Opravný polymércementový poter, na opravu dutín a výtlkov v poteroch a betóne, hr. 5 mm</t>
  </si>
  <si>
    <t>1930131831</t>
  </si>
  <si>
    <t>632451731.S</t>
  </si>
  <si>
    <t>Vyspravenie betonových exteriérových schodiskových stupňov a podest rýchlotuhnúcim polymerom hr. 10 mm</t>
  </si>
  <si>
    <t>-2075747959</t>
  </si>
  <si>
    <t>632452644.S</t>
  </si>
  <si>
    <t>Cementová samonivelizačná stierka, pevnosti v tlaku 25 MPa, hr. 5 mm</t>
  </si>
  <si>
    <t>658778731</t>
  </si>
  <si>
    <t>632452245.S</t>
  </si>
  <si>
    <t>Cementový poter, pevnosti v tlaku 25 MPa, hr. 30 mm</t>
  </si>
  <si>
    <t>2143023434</t>
  </si>
  <si>
    <t>916561211.S</t>
  </si>
  <si>
    <t>Osadenie záhonového alebo parkového obrubníka betónového, do lôžka zo suchého betónu tr. C 12/15 s bočnou oporou</t>
  </si>
  <si>
    <t>-1488002103</t>
  </si>
  <si>
    <t>1668196420</t>
  </si>
  <si>
    <t>-426032523</t>
  </si>
  <si>
    <t>962051115.S</t>
  </si>
  <si>
    <t xml:space="preserve">Búranie priečok alebo vybúranie otvorov plochy, železobetónových hr. od 50 do do 100 mm,  -0,16800t</t>
  </si>
  <si>
    <t>-1960836332</t>
  </si>
  <si>
    <t>965042241.S</t>
  </si>
  <si>
    <t xml:space="preserve">Búranie betónu  hr. nad 100 mm, -2,20000t</t>
  </si>
  <si>
    <t>561968051</t>
  </si>
  <si>
    <t>128192017</t>
  </si>
  <si>
    <t>-449210143</t>
  </si>
  <si>
    <t>978011191.S</t>
  </si>
  <si>
    <t xml:space="preserve">Otlčenie omietok stropov vnútorných vápenných alebo vápennocementových,  -0,05000t</t>
  </si>
  <si>
    <t>1509876678</t>
  </si>
  <si>
    <t>978013191.S</t>
  </si>
  <si>
    <t xml:space="preserve">Otlčenie omietok stien vnútorných vápenných alebo vápennocementových,  -0,04600t</t>
  </si>
  <si>
    <t>1355293249</t>
  </si>
  <si>
    <t>-139816021</t>
  </si>
  <si>
    <t>-1135418110</t>
  </si>
  <si>
    <t>2135619298</t>
  </si>
  <si>
    <t>-152679522</t>
  </si>
  <si>
    <t>-1182248771</t>
  </si>
  <si>
    <t>-1949280934</t>
  </si>
  <si>
    <t>-945299267</t>
  </si>
  <si>
    <t>653390678</t>
  </si>
  <si>
    <t>452383022</t>
  </si>
  <si>
    <t>764171901.S</t>
  </si>
  <si>
    <t>Rebrík hliníkový, dĺžky 2,57 m, kotvenie na konzoly (viď. výpis PSV)</t>
  </si>
  <si>
    <t>375589605</t>
  </si>
  <si>
    <t>-1137721044</t>
  </si>
  <si>
    <t>766</t>
  </si>
  <si>
    <t>Konštrukcie stolárske</t>
  </si>
  <si>
    <t>76662140-1.S</t>
  </si>
  <si>
    <t>W09 - repasácia presklenej brány rozmer 3000x2100mm</t>
  </si>
  <si>
    <t>2143755888</t>
  </si>
  <si>
    <t>766662112.S</t>
  </si>
  <si>
    <t>Montáž dverového krídla otočného jednokrídlového poldrážkového, do existujúcej zárubne, vrátane kovania</t>
  </si>
  <si>
    <t>1169465554</t>
  </si>
  <si>
    <t>549150000600.S</t>
  </si>
  <si>
    <t>Kľučka dverová a rozeta 2x, nehrdzavejúca oceľ, povrch nerez brúsený</t>
  </si>
  <si>
    <t>-1415489849</t>
  </si>
  <si>
    <t>611610000400.S</t>
  </si>
  <si>
    <t>Dvere vnútorné jednokrídlové, plné, hladké, šírka 600-900 mm, dyhované</t>
  </si>
  <si>
    <t>888317036</t>
  </si>
  <si>
    <t>642944121.S</t>
  </si>
  <si>
    <t>Dodatočná montáž oceľovej dverovej zárubne, plochy otvoru do 2,5 m2</t>
  </si>
  <si>
    <t>1450534059</t>
  </si>
  <si>
    <t>553310002100.S</t>
  </si>
  <si>
    <t>Zárubňa kovová šxv 300-1195x500-1970 a 2100 mm, dvojdielna na dodatočnú montáž</t>
  </si>
  <si>
    <t>-1874690782</t>
  </si>
  <si>
    <t>642940020.S</t>
  </si>
  <si>
    <t>Vyliatie ukotvenej bezpečnostnej zárubne čerstvým betónom, zatmelenie stykov</t>
  </si>
  <si>
    <t>-310739622</t>
  </si>
  <si>
    <t>998766204.S</t>
  </si>
  <si>
    <t>Presun hmot pre konštrukcie stolárske v objektoch výšky nad 24 do 36 m</t>
  </si>
  <si>
    <t>-1358106184</t>
  </si>
  <si>
    <t>76713710-1.S</t>
  </si>
  <si>
    <t>D+M mrieže s ťahokovu, žiarovo zinkované, syntetický náter1x S 2008+ 2x S 2013 (viď. výpis PSV)</t>
  </si>
  <si>
    <t>284275154</t>
  </si>
  <si>
    <t>Poznámka k položke:_x000d_
Vrátane kotvenia.</t>
  </si>
  <si>
    <t>76713710-2.S</t>
  </si>
  <si>
    <t>D+M hliníková konštrukcia raster schodiskových okien, vr. kotvenia (viď. výpis PSV)</t>
  </si>
  <si>
    <t>1930056378</t>
  </si>
  <si>
    <t>D+M hliníkový úchyt, 306x420mm, vr. kotvenia do steny (viď. výpis PSV)</t>
  </si>
  <si>
    <t>986667227</t>
  </si>
  <si>
    <t>76713710-4.S</t>
  </si>
  <si>
    <t>D+M oceľový nosník, dl.3,6m, ziarovo pozinkované syntetický náter 1x S2008 + 2x S2013, farba biela (viď. výpis PSV)</t>
  </si>
  <si>
    <t>-1283200990</t>
  </si>
  <si>
    <t>76716301-2.S</t>
  </si>
  <si>
    <t>Montáž zábradlia oceľového, kotvenie do podlahy/dosky</t>
  </si>
  <si>
    <t>2015936322</t>
  </si>
  <si>
    <t>55352000240-2.S</t>
  </si>
  <si>
    <t>Zábradlie oceľové, žiarovo pozinkované náter syntetický 1x S 2008+ 2x S 2013, výška 900 mm, kotvenie do čela dosky, exteriérové (viď. výpis PSV)</t>
  </si>
  <si>
    <t>-249826190</t>
  </si>
  <si>
    <t>767310040.S</t>
  </si>
  <si>
    <t>Montáž poklopu, požiarne odolný</t>
  </si>
  <si>
    <t>2098681366</t>
  </si>
  <si>
    <t>611340022835.S</t>
  </si>
  <si>
    <t>Požiarne odolný poklop, šxv 1100x600 mm, teleskopické otváranie, madlo, zámok, EI30D1, teleskopická vzpera (viď. výpis PSV)</t>
  </si>
  <si>
    <t>-1631594907</t>
  </si>
  <si>
    <t>767590215.S</t>
  </si>
  <si>
    <t>Montáž čistiacej rohože gumovo - hliníkovej na podlahu</t>
  </si>
  <si>
    <t>-248460183</t>
  </si>
  <si>
    <t>697510001300.S</t>
  </si>
  <si>
    <t>Hliníková rohož s vložkou z gumovej pílky, výška rohože 22 mm</t>
  </si>
  <si>
    <t>1432150400</t>
  </si>
  <si>
    <t>767590225.S</t>
  </si>
  <si>
    <t>Montáž hliníkového rámu L k čistiacim rohožiam</t>
  </si>
  <si>
    <t>-785951985</t>
  </si>
  <si>
    <t>65</t>
  </si>
  <si>
    <t>697590000200.S</t>
  </si>
  <si>
    <t>Zápustný nerezový rám L 25x25x3 mm, L 30x30x3 mm; k čistiacej rohoži</t>
  </si>
  <si>
    <t>1313264556</t>
  </si>
  <si>
    <t>66</t>
  </si>
  <si>
    <t>767641120.S</t>
  </si>
  <si>
    <t>Montáž kovového dverového krídla otočného dvojkrídlového, do existujúcej zárubne, vrátane kovania</t>
  </si>
  <si>
    <t>-2073339446</t>
  </si>
  <si>
    <t>67</t>
  </si>
  <si>
    <t>1216978324</t>
  </si>
  <si>
    <t>68</t>
  </si>
  <si>
    <t>553410041100.S</t>
  </si>
  <si>
    <t>Dvere vnútorné kovové dvojkrídlové vxš 1276x1970 mm, samozatvárač, protipožiarna úprava min.30min, zámok vložkový</t>
  </si>
  <si>
    <t>422966481</t>
  </si>
  <si>
    <t>69</t>
  </si>
  <si>
    <t>642944221.S</t>
  </si>
  <si>
    <t>Dodatočná montáž oceľovej dverovej zárubne, plochy otvoru 2,5 - 4,5 m2</t>
  </si>
  <si>
    <t>-72644660</t>
  </si>
  <si>
    <t>70</t>
  </si>
  <si>
    <t>553310002300.S</t>
  </si>
  <si>
    <t>Zárubňa kovová šxv 1276x 1970 mm, dvojdielna na dodatočnú montáž</t>
  </si>
  <si>
    <t>-1928391515</t>
  </si>
  <si>
    <t>71</t>
  </si>
  <si>
    <t>76782120-3.S</t>
  </si>
  <si>
    <t xml:space="preserve">Demontáž a spätná montáž zostavy poštových schránok zavesených do 48 ks,  -0,00153t</t>
  </si>
  <si>
    <t>-1420358053</t>
  </si>
  <si>
    <t>72</t>
  </si>
  <si>
    <t>1980176136</t>
  </si>
  <si>
    <t>73</t>
  </si>
  <si>
    <t>771411015.S</t>
  </si>
  <si>
    <t xml:space="preserve">Montáž soklíkov z obkladačiek do tmelu flexibilného mrazuvzdorného </t>
  </si>
  <si>
    <t>1444666519</t>
  </si>
  <si>
    <t>74</t>
  </si>
  <si>
    <t>597640001520.S</t>
  </si>
  <si>
    <t>Dlaždice gresové, hr. 20 mm, min. R11 (resp. podľa výberu investora)</t>
  </si>
  <si>
    <t>-1139462071</t>
  </si>
  <si>
    <t>75</t>
  </si>
  <si>
    <t>771411034.S</t>
  </si>
  <si>
    <t xml:space="preserve">Montáž soklíkov z obkladačiek do malty </t>
  </si>
  <si>
    <t>-1959718785</t>
  </si>
  <si>
    <t>76</t>
  </si>
  <si>
    <t>597640001200.S</t>
  </si>
  <si>
    <t xml:space="preserve">Obkladačky gresové jednofarebné lxv 200x100 mm  (resp. podľa výberu investora)</t>
  </si>
  <si>
    <t>1481311659</t>
  </si>
  <si>
    <t>77</t>
  </si>
  <si>
    <t>771575109.S</t>
  </si>
  <si>
    <t>Montáž podláh z dlaždíc keramických do pružnej lepacej hmoty veľ. 300 x 300 mm, vr. špárovania</t>
  </si>
  <si>
    <t>-1238395969</t>
  </si>
  <si>
    <t>78</t>
  </si>
  <si>
    <t>597740001600.S</t>
  </si>
  <si>
    <t xml:space="preserve">Dlaždice keramické, lxvxhr 297x297x8 mm, hutné glazované, min. R09  (resp. podľa výberu investora)</t>
  </si>
  <si>
    <t>-610285163</t>
  </si>
  <si>
    <t>79</t>
  </si>
  <si>
    <t>771576136.S</t>
  </si>
  <si>
    <t>Montáž podláh z dlaždíc keramických do tmelu flexibilného mrazuvzdorného, vr. špárovania</t>
  </si>
  <si>
    <t>524389251</t>
  </si>
  <si>
    <t>80</t>
  </si>
  <si>
    <t>1176669230</t>
  </si>
  <si>
    <t>81</t>
  </si>
  <si>
    <t>941572578</t>
  </si>
  <si>
    <t>82</t>
  </si>
  <si>
    <t>98411716</t>
  </si>
  <si>
    <t>773</t>
  </si>
  <si>
    <t>Podlahy z liateho teraca</t>
  </si>
  <si>
    <t>83</t>
  </si>
  <si>
    <t>632311011.S</t>
  </si>
  <si>
    <t>Brúsenie povrchu podláh strojné - terazzo</t>
  </si>
  <si>
    <t>1722883106</t>
  </si>
  <si>
    <t>84</t>
  </si>
  <si>
    <t>773500910.S</t>
  </si>
  <si>
    <t xml:space="preserve">Opravy terazzových podláh hr. do 30 mm </t>
  </si>
  <si>
    <t>-1406856889</t>
  </si>
  <si>
    <t>85</t>
  </si>
  <si>
    <t>77761023a.S</t>
  </si>
  <si>
    <t>Preleštenie a impregnačný uzatvárací náter, 1x náter</t>
  </si>
  <si>
    <t>-556034990</t>
  </si>
  <si>
    <t>86</t>
  </si>
  <si>
    <t>998773204.S</t>
  </si>
  <si>
    <t>Presun hmôt pre podlahy terazzové v objektoch výšky nad 24 do 36 m</t>
  </si>
  <si>
    <t>-1433429922</t>
  </si>
  <si>
    <t>777</t>
  </si>
  <si>
    <t>Podlahy syntetické</t>
  </si>
  <si>
    <t>87</t>
  </si>
  <si>
    <t>777630010.S</t>
  </si>
  <si>
    <t>Polyuretánový uzatvárací pružný náter, 1x náter - protipašný náter</t>
  </si>
  <si>
    <t>1127067700</t>
  </si>
  <si>
    <t>88</t>
  </si>
  <si>
    <t>998777204.S</t>
  </si>
  <si>
    <t>Presun hmôt pre podlahy syntetické v objektoch výšky nad 24 do 36 m</t>
  </si>
  <si>
    <t>-1817802812</t>
  </si>
  <si>
    <t>783</t>
  </si>
  <si>
    <t>Nátery</t>
  </si>
  <si>
    <t>89</t>
  </si>
  <si>
    <t>783103812.S</t>
  </si>
  <si>
    <t>Odstránenie starých náterov oceľovou kefou</t>
  </si>
  <si>
    <t>1047006970</t>
  </si>
  <si>
    <t>90</t>
  </si>
  <si>
    <t>783903811.S</t>
  </si>
  <si>
    <t xml:space="preserve">Ostatné práce odmastenie </t>
  </si>
  <si>
    <t>1621715067</t>
  </si>
  <si>
    <t>91</t>
  </si>
  <si>
    <t>783225600.S</t>
  </si>
  <si>
    <t>Nátery kov.stav.doplnk.konštr. syntetické S 20001x na vzduchu schnúce 2x emailovaním S 2013</t>
  </si>
  <si>
    <t>274073558</t>
  </si>
  <si>
    <t>92</t>
  </si>
  <si>
    <t>783226100.S</t>
  </si>
  <si>
    <t>Nátery kov.stav.doplnk.konštr. syntetické na vzduchu schnúce základný 1x S 2008</t>
  </si>
  <si>
    <t>948143006</t>
  </si>
  <si>
    <t>784</t>
  </si>
  <si>
    <t>Maľby</t>
  </si>
  <si>
    <t>93</t>
  </si>
  <si>
    <t>784402803.S</t>
  </si>
  <si>
    <t>Odstránenie malieb oškrabaním do 3,80 m, -0,0003 t</t>
  </si>
  <si>
    <t>-555954289</t>
  </si>
  <si>
    <t>94</t>
  </si>
  <si>
    <t>784410100.S</t>
  </si>
  <si>
    <t>Penetrovanie jednonásobné jemnozrnných podkladov výšky do 3,80 m</t>
  </si>
  <si>
    <t>1852053522</t>
  </si>
  <si>
    <t>95</t>
  </si>
  <si>
    <t>78441010-0.S</t>
  </si>
  <si>
    <t>Vyčistenie povrchu výšky do 3,80 m</t>
  </si>
  <si>
    <t>-1640693922</t>
  </si>
  <si>
    <t>96</t>
  </si>
  <si>
    <t>784418011.S</t>
  </si>
  <si>
    <t>Zakrývanie otvorov, podláh</t>
  </si>
  <si>
    <t>1566593215</t>
  </si>
  <si>
    <t>97</t>
  </si>
  <si>
    <t>784430063.S</t>
  </si>
  <si>
    <t xml:space="preserve">Maľby akrylátové oteruvzdorné dvojnásobné, ručne nanášané </t>
  </si>
  <si>
    <t>-1984686093</t>
  </si>
  <si>
    <t>98</t>
  </si>
  <si>
    <t>784453374.S</t>
  </si>
  <si>
    <t xml:space="preserve">Maľby z maliarskych zmesí, disperzná biela, ručne nanášané dvojnásobné </t>
  </si>
  <si>
    <t>1062267723</t>
  </si>
  <si>
    <t>784481012.S</t>
  </si>
  <si>
    <t>Stierka stien na podklad jemnozrnný na schodisku výšky do 3,80 m</t>
  </si>
  <si>
    <t>633344229</t>
  </si>
  <si>
    <t>793</t>
  </si>
  <si>
    <t>Zariadenia práčovní a čistiarní</t>
  </si>
  <si>
    <t>100</t>
  </si>
  <si>
    <t>79332910-2.S</t>
  </si>
  <si>
    <t>Demontáž sušiaceho boxu</t>
  </si>
  <si>
    <t>-395208001</t>
  </si>
  <si>
    <t>08 - Výmena brán a okien spol. priestorov</t>
  </si>
  <si>
    <t>204727699</t>
  </si>
  <si>
    <t>968071112.S</t>
  </si>
  <si>
    <t>Vyvesenie kovového okenného krídla do suti plochy do 1, 5 m2</t>
  </si>
  <si>
    <t>1558913585</t>
  </si>
  <si>
    <t>968071113.S</t>
  </si>
  <si>
    <t>Vyvesenie okenného krídla do suti plochy nad 1, 5 m2</t>
  </si>
  <si>
    <t>441293055</t>
  </si>
  <si>
    <t>968071125.S</t>
  </si>
  <si>
    <t>Vyvesenie kovového dverného krídla do suti plochy do 2 m2</t>
  </si>
  <si>
    <t>-1168291278</t>
  </si>
  <si>
    <t>968071126.S</t>
  </si>
  <si>
    <t>Vyvesenie dverného krídla do suti plochy nad 2 m2</t>
  </si>
  <si>
    <t>-1380313965</t>
  </si>
  <si>
    <t>968071116.S</t>
  </si>
  <si>
    <t>Demontáž okien a dverí, 1 bm obvodu - 0,005t</t>
  </si>
  <si>
    <t>1792312532</t>
  </si>
  <si>
    <t>220828293</t>
  </si>
  <si>
    <t>-167434767</t>
  </si>
  <si>
    <t>-504226535</t>
  </si>
  <si>
    <t>1895888553</t>
  </si>
  <si>
    <t>681615391</t>
  </si>
  <si>
    <t>1207815800</t>
  </si>
  <si>
    <t>-612436847</t>
  </si>
  <si>
    <t>797021833</t>
  </si>
  <si>
    <t>-1490152343</t>
  </si>
  <si>
    <t>766621400.S</t>
  </si>
  <si>
    <t>Montáž okien plastových s hydroizolačnými páskami (exteriérová a interiérová)</t>
  </si>
  <si>
    <t>-489565649</t>
  </si>
  <si>
    <t>283290008100.S</t>
  </si>
  <si>
    <t>Fólia paropriepustná tesniaca polymér-flísová, š. 70 mm, dĺ. 30 m, pre tesnenie pripájacej škáry okenného rámu a muriva z exteriéru</t>
  </si>
  <si>
    <t>-1712376210</t>
  </si>
  <si>
    <t>283290008700.S</t>
  </si>
  <si>
    <t>Fólia paronepriepustná tesniaca polymér-flísová, š. 70 mm, dĺ. 30 m, pre tesnenie pripájacej škáry okenného rámu a muriva z interiéru</t>
  </si>
  <si>
    <t>-1080444010</t>
  </si>
  <si>
    <t>55341000.W01</t>
  </si>
  <si>
    <t>W01 - Plastové okno jednokrídlové sklopné, rozmer 500x500mm, izolačné dvojsklo, farba biela, vnútorný plastový parapet, trojstupňové tesnenie (viď. výkaz PSV)</t>
  </si>
  <si>
    <t>1282698619</t>
  </si>
  <si>
    <t>55341000.W03</t>
  </si>
  <si>
    <t>W03 - Plastové okno dvojkrídlové O/O, rozmer 1790x900mm, izolačné dvojsklo, farba biela, vnútorný plastový parapet, trojstupňové tesnenie (viď. výkaz PSV)</t>
  </si>
  <si>
    <t>424930627</t>
  </si>
  <si>
    <t>Poznámka k položke:_x000d_
Rozširovací profil 190mm.</t>
  </si>
  <si>
    <t>55341000.W04</t>
  </si>
  <si>
    <t>W04 - Plastové okno trojkrídlové O/O/O, rozmer 3220x1100mm, izolačné dvojsklo, farba biela, vnútorný plastový parapet, trojstupňové tesnenie (viď. výkaz PSV)</t>
  </si>
  <si>
    <t>1292844326</t>
  </si>
  <si>
    <t>55341000.W05</t>
  </si>
  <si>
    <t>W05 - Plastové okno trojkrídlové OS/OS/OS, rozmer 3220x1280mm, izolačné dvojsklo, farba biela, vnútorný plastový parapet, trojstupňové tesnenie (viď. výkaz PSV)</t>
  </si>
  <si>
    <t>324890698</t>
  </si>
  <si>
    <t>55341000.W06</t>
  </si>
  <si>
    <t>W06 - Plastové dvere jednoduché OS, rozmer 800x1450mm, izolačné dvojsklo, farba biela, trojstupňové tesnenie (viď. výkaz PSV)</t>
  </si>
  <si>
    <t>-977283696</t>
  </si>
  <si>
    <t>55341000.W07</t>
  </si>
  <si>
    <t>W07 - Plastové dvere jednoduché OS, rozmer 800x2000mm, izolačné dvojsklo, farba biela, trojstupňové tesnenie (viď. výkaz PSV)</t>
  </si>
  <si>
    <t>-1789173811</t>
  </si>
  <si>
    <t>55341000.W08</t>
  </si>
  <si>
    <t>W08 - Plastové dvere dvojkrídlové, rozmer 1400x2100mm, izolačné dvojsklo, farba biela, trojstupňové tesnenie (viď. výkaz PSV)</t>
  </si>
  <si>
    <t>954689317</t>
  </si>
  <si>
    <t>55341000.W10</t>
  </si>
  <si>
    <t>W10 - Plastové okno jednokrídlové OS, rozmer 1000x1650mm, izolačné dvojsklo, farba biela, vnútorný plastový parapet, trojstupňové tesnenie (viď. výkaz PSV)</t>
  </si>
  <si>
    <t>2130227146</t>
  </si>
  <si>
    <t>1048736985</t>
  </si>
  <si>
    <t>767612100.S</t>
  </si>
  <si>
    <t>Montáž okien hliníkových s hydroizolačnými páskami (exteriérová a interiérová)</t>
  </si>
  <si>
    <t>-1168934901</t>
  </si>
  <si>
    <t>737976054</t>
  </si>
  <si>
    <t>-2004465500</t>
  </si>
  <si>
    <t>55341000.W02</t>
  </si>
  <si>
    <t>W02 - Hliníkové dvere jednokrídlové, rozmer 900x2030mm, bezpečnostné izolačné dvojsklo s fóliou, farba biela, trojstupňové tesnenie, samozatvárač, nerezové madlo (viď. výkaz PSV)</t>
  </si>
  <si>
    <t>2031190428</t>
  </si>
  <si>
    <t>-762060360</t>
  </si>
  <si>
    <t>09 - Zdravotechnika</t>
  </si>
  <si>
    <t>D1 - PRÁCE A DODÁVKY HSV</t>
  </si>
  <si>
    <t xml:space="preserve">    D2 - 1 - Zemné práce</t>
  </si>
  <si>
    <t xml:space="preserve">    D3 - 4 - Vodorovné konštrukcie</t>
  </si>
  <si>
    <t xml:space="preserve">    D4 - 8 - Rúrové vedenie</t>
  </si>
  <si>
    <t>D5 - PRÁCE A DODÁVKY PSV</t>
  </si>
  <si>
    <t xml:space="preserve">    D6 - 9 - Ostatné konštrukcie a práce-búranie</t>
  </si>
  <si>
    <t xml:space="preserve">    D7 - 72 - ZDRAVOTNO - TECHNICKÉ INŠTALÁCIE</t>
  </si>
  <si>
    <t xml:space="preserve">      D8 - 721 - Vnútorná kanalizácia</t>
  </si>
  <si>
    <t xml:space="preserve">      D9 - 722 - Vnútorný vodovod</t>
  </si>
  <si>
    <t xml:space="preserve">      D10 - 725 - Zariaďovacie predmety</t>
  </si>
  <si>
    <t xml:space="preserve">      D11 - Požiarne prestupy</t>
  </si>
  <si>
    <t xml:space="preserve">    D12 - PRÁCE A DODÁVKY M</t>
  </si>
  <si>
    <t xml:space="preserve">      D13 - 21-M Elektromontáže</t>
  </si>
  <si>
    <t>D1</t>
  </si>
  <si>
    <t>PRÁCE A DODÁVKY HSV</t>
  </si>
  <si>
    <t>D2</t>
  </si>
  <si>
    <t>1 - Zemné práce</t>
  </si>
  <si>
    <t>132201202</t>
  </si>
  <si>
    <t>Výkop ryhy šírky 600-2000mm horn.3 do 100 m3</t>
  </si>
  <si>
    <t>132201209</t>
  </si>
  <si>
    <t>Príplatok k cenám za lepivosť horniny 3</t>
  </si>
  <si>
    <t>162701105</t>
  </si>
  <si>
    <t>Vodorovné premiestnenie výkopku za sucha, z horniny 1 až 4, na vzdialenosť nad 9000 do 10000 m</t>
  </si>
  <si>
    <t>167101101</t>
  </si>
  <si>
    <t>Nakladanie neuľahnutého výkopku z hornín tr.1-4 do 100 m3</t>
  </si>
  <si>
    <t>171201201</t>
  </si>
  <si>
    <t>Uloženie sypaniny na skládky do 100 m3</t>
  </si>
  <si>
    <t>171209002</t>
  </si>
  <si>
    <t>Poplatok za skladovanie - zemina a kamenivo (17 05) ostatné</t>
  </si>
  <si>
    <t>174101101</t>
  </si>
  <si>
    <t>Zásyp sypaninou so zhutnením jám, šachiet, rýh, zárezov alebo okolo objektov v týchto vykopávkach</t>
  </si>
  <si>
    <t>175101101</t>
  </si>
  <si>
    <t>Obsyp potrubia sypaninou z vhodných hornín 1 až 4 bez prehodenia sypaniny</t>
  </si>
  <si>
    <t>175101101.1</t>
  </si>
  <si>
    <t>Štrkodrva frakcia 0-32 STN EN 13242 + A1</t>
  </si>
  <si>
    <t>D3</t>
  </si>
  <si>
    <t>4 - Vodorovné konštrukcie</t>
  </si>
  <si>
    <t>451572111</t>
  </si>
  <si>
    <t>Lôžko pod potrubie, stoky a drobné objekty, v otvorenom výkope z kameniva drobného ťaženého 0-4 mm</t>
  </si>
  <si>
    <t>583314430</t>
  </si>
  <si>
    <t>Kamenivo ťažené drobné preddrvené 2-8 UB na obsyp a zásyp</t>
  </si>
  <si>
    <t>974042587a</t>
  </si>
  <si>
    <t xml:space="preserve">Vysekanie, rezanie rýh v betónovej dlažbe do hĺbky 600 mm  -0,22000t</t>
  </si>
  <si>
    <t>D4</t>
  </si>
  <si>
    <t>8 - Rúrové vedenie</t>
  </si>
  <si>
    <t>286111200</t>
  </si>
  <si>
    <t>Potrubie kanalizačné hrdlové z PVC 160x4,0</t>
  </si>
  <si>
    <t>72129-0110</t>
  </si>
  <si>
    <t>Skúška tesnosti kanalizácie vodou DN 100-150</t>
  </si>
  <si>
    <t>892372111</t>
  </si>
  <si>
    <t>Zabezpečenie koncov potrubia pri tlakových skúškach DN do 300</t>
  </si>
  <si>
    <t>kus</t>
  </si>
  <si>
    <t>722171212</t>
  </si>
  <si>
    <t>Potrubie z plastických hmôt HDPE 90x8,2 SDR11 PE100 PN16</t>
  </si>
  <si>
    <t>frialen001</t>
  </si>
  <si>
    <t>Zemná prechodka USTR prech.PE/oceľ d 90 / 65</t>
  </si>
  <si>
    <t>899721111</t>
  </si>
  <si>
    <t>Vyhľadávací vodič na potrubí PVC DN do 150 mm</t>
  </si>
  <si>
    <t>MAT</t>
  </si>
  <si>
    <t>Výstražná fólia biela “POZOR VODA ” 300mm x 100m</t>
  </si>
  <si>
    <t>892372111.1</t>
  </si>
  <si>
    <t>Zabezpečenie koncov vodovodného potrubia pri tlakových skúškach DN do 80</t>
  </si>
  <si>
    <t>722290226</t>
  </si>
  <si>
    <t>Tlaková skúška vodovodného potrubia závitového do DN 80</t>
  </si>
  <si>
    <t>722290234</t>
  </si>
  <si>
    <t>Prepláchnutie a dezinfekcia vodovodného potrubia do DN 80</t>
  </si>
  <si>
    <t>D5</t>
  </si>
  <si>
    <t>PRÁCE A DODÁVKY PSV</t>
  </si>
  <si>
    <t>D6</t>
  </si>
  <si>
    <t>9 - Ostatné konštrukcie a práce-búranie</t>
  </si>
  <si>
    <t>Pol3</t>
  </si>
  <si>
    <t>Prestup cez strechu a jeho vyspravenie</t>
  </si>
  <si>
    <t>Pol4</t>
  </si>
  <si>
    <t>Stavebné vysprávky otvoru v jadre v stropnej doske</t>
  </si>
  <si>
    <t>Pol5</t>
  </si>
  <si>
    <t>Stavebné vysprávky otvoru v suteréne</t>
  </si>
  <si>
    <t>979084216</t>
  </si>
  <si>
    <t>Vodorovná doprava vybúraných hmôt po suchu bez naloženia, ale so zložením na vzdialenosť do 5 km</t>
  </si>
  <si>
    <t>979085005</t>
  </si>
  <si>
    <t>Príplatok k cene za každých ďalších aj začatých 1 km</t>
  </si>
  <si>
    <t>979087212</t>
  </si>
  <si>
    <t>Nakladanie na dopravné prostriedky pre vodorovnú dopravu sutiny</t>
  </si>
  <si>
    <t>979089012</t>
  </si>
  <si>
    <t>Poplatok za skladovanie - betón, tehly, dlaždice (17 01 ), ostatné</t>
  </si>
  <si>
    <t>D7</t>
  </si>
  <si>
    <t>72 - ZDRAVOTNO - TECHNICKÉ INŠTALÁCIE</t>
  </si>
  <si>
    <t>D8</t>
  </si>
  <si>
    <t>721 - Vnútorná kanalizácia</t>
  </si>
  <si>
    <t>72117-1841</t>
  </si>
  <si>
    <t>Demontáž potrubia liatinového</t>
  </si>
  <si>
    <t>72117-1105</t>
  </si>
  <si>
    <t>Potrubie kanal. z PP-HT REHAU RAUPIANO PLUS rúr hrdlových odpadné D 50x1,8, materiál + montáž</t>
  </si>
  <si>
    <t>72117-1106</t>
  </si>
  <si>
    <t>Potrubie kanal. z PP-HT REHAU RAUPIANO PLUS rúr hrdlových odpadné D 75x1,8, materiál + montáž</t>
  </si>
  <si>
    <t>72117-1107</t>
  </si>
  <si>
    <t>Potrubie kanal. z PP-HT REHAU RAUPIANO PLUS rúr hrdlových odpadné D 110x2,7,materiál + montáž</t>
  </si>
  <si>
    <t>72117-1108</t>
  </si>
  <si>
    <t>Potrubie kanal. z PP-HT REHAU RAUPIANO PLUS rúr hrdlových odpadné D 125x3,1,materiál + montáž</t>
  </si>
  <si>
    <t>72117-1109</t>
  </si>
  <si>
    <t>Potrubie kanal. z PP-HT REHAU RAUPIANO PLUS rúr hrdlových odpadné D 160x3,9,materiál + montáž</t>
  </si>
  <si>
    <t>2861414688</t>
  </si>
  <si>
    <t>RAUPIANO Plus, vodiaca objímka DN 100</t>
  </si>
  <si>
    <t>2861414689</t>
  </si>
  <si>
    <t>RAUPIANO Plus, pevná poistná objímka DN100</t>
  </si>
  <si>
    <t>2861414690</t>
  </si>
  <si>
    <t>RAUPIANO Plus, vodiaca objímka DN 125</t>
  </si>
  <si>
    <t>2861414691</t>
  </si>
  <si>
    <t>RAUPIANO Plus, pevná poistná objímka DN125</t>
  </si>
  <si>
    <t>721194102</t>
  </si>
  <si>
    <t>Montáž objímky pevnej a vodiacej</t>
  </si>
  <si>
    <t>hl001</t>
  </si>
  <si>
    <t>Ventilačná hlavica strešná - plastová DN100 HL810</t>
  </si>
  <si>
    <t>721170909</t>
  </si>
  <si>
    <t>Oprava odpadového potrubia vsadenie odbočky do potrubia D 160 mm, D 160 mm</t>
  </si>
  <si>
    <t>721290823</t>
  </si>
  <si>
    <t>Vnútrostav. premiestnenie vybúraných hmôt vnútor. kanal. vodorovne do 100 m z budov vysokých do 24 m</t>
  </si>
  <si>
    <t>998721203</t>
  </si>
  <si>
    <t>Presun hmôt pre vnútornú kanalizáciu v objektoch výšky nad 12 do 24 m</t>
  </si>
  <si>
    <t>D9</t>
  </si>
  <si>
    <t>722 - Vnútorný vodovod</t>
  </si>
  <si>
    <t>72213-0801</t>
  </si>
  <si>
    <t>Demontáž potrubia z oceľ. rúrok závitových DN do 25</t>
  </si>
  <si>
    <t>72213-0802</t>
  </si>
  <si>
    <t>Demontáž potrubia z oceľ. rúrok závitových DN do 65</t>
  </si>
  <si>
    <t>72217-3099</t>
  </si>
  <si>
    <t>Potrubie vodovodné z Nerezu GEBERIT MAPRESS 1.4401 /18x1,0/ DN15</t>
  </si>
  <si>
    <t>72217-3100</t>
  </si>
  <si>
    <t>Potrubie vodovodné z Nerezu GEBERIT MAPRESS 1.4401 /22x1,2/ DN20</t>
  </si>
  <si>
    <t>72217-3101</t>
  </si>
  <si>
    <t>Potrubie vodovodné z Nerezu GEBERIT MAPRESS 1.4401 /28x1,2/ DN25</t>
  </si>
  <si>
    <t>72217-3102</t>
  </si>
  <si>
    <t>Potrubie vodovodné z Nerezu GEBERIT MAPRESS 1.4401 /35x1,5/ DN32</t>
  </si>
  <si>
    <t>102</t>
  </si>
  <si>
    <t>72217-3103</t>
  </si>
  <si>
    <t>Potrubie vodovodné z Nerezu GEBERIT MAPRESS 1.4401 /42x1,5/ DN40</t>
  </si>
  <si>
    <t>104</t>
  </si>
  <si>
    <t>72217-3104</t>
  </si>
  <si>
    <t>Potrubie vodovodné z Nerezu GEBERIT MAPRESS 1.4401 /54x1,5/ DN50</t>
  </si>
  <si>
    <t>106</t>
  </si>
  <si>
    <t>72217-3105</t>
  </si>
  <si>
    <t>Potrubie vodovodné z Nerezu GEBERIT MAPRESS 1.4401 /76,1x2/ DN65</t>
  </si>
  <si>
    <t>108</t>
  </si>
  <si>
    <t>72218-2111</t>
  </si>
  <si>
    <t xml:space="preserve">Ochrana potrubia izoláciou Mirelon DN15   20x13mm</t>
  </si>
  <si>
    <t>110</t>
  </si>
  <si>
    <t>72218-2112a</t>
  </si>
  <si>
    <t xml:space="preserve">Ochrana potrubia izoláciou Mirelon DN20    25x20mm</t>
  </si>
  <si>
    <t>112</t>
  </si>
  <si>
    <t>72218-2113a</t>
  </si>
  <si>
    <t xml:space="preserve">Ochrana potrubia izoláciou Mirelon DN25    32x25mm</t>
  </si>
  <si>
    <t>114</t>
  </si>
  <si>
    <t>72218-2113b</t>
  </si>
  <si>
    <t xml:space="preserve">Ochrana potrubia izoláciou Mirelon DN25    32x30mm</t>
  </si>
  <si>
    <t>116</t>
  </si>
  <si>
    <t>72218-2114a</t>
  </si>
  <si>
    <t xml:space="preserve">Ochrana potrubia izoláciou Mirelon DN32    40x29mm</t>
  </si>
  <si>
    <t>118</t>
  </si>
  <si>
    <t>72218-2114b</t>
  </si>
  <si>
    <t xml:space="preserve">Ochrana potrubia izoláciou Mirelon DN32    40x40mm</t>
  </si>
  <si>
    <t>120</t>
  </si>
  <si>
    <t>72218-2115</t>
  </si>
  <si>
    <t xml:space="preserve">Ochrana potrubia izoláciou Mirelon DN40    50x40mm</t>
  </si>
  <si>
    <t>122</t>
  </si>
  <si>
    <t>72218-2116</t>
  </si>
  <si>
    <t xml:space="preserve">Ochrana potrubia izoláciou Mirelon DN50    63x50mm</t>
  </si>
  <si>
    <t>124</t>
  </si>
  <si>
    <t>72218-2117</t>
  </si>
  <si>
    <t xml:space="preserve">Ochrana potrubia izoláciou Mirelon DN65    76x60mm</t>
  </si>
  <si>
    <t>126</t>
  </si>
  <si>
    <t>72218-2452</t>
  </si>
  <si>
    <t>Ochrana potrubia studenej vody izoláciou Armaflex DN15, hr 10mm</t>
  </si>
  <si>
    <t>72218-2454</t>
  </si>
  <si>
    <t>Ochrana potrubia studenej vody izoláciou Armaflex DN25, hr 10mm</t>
  </si>
  <si>
    <t>130</t>
  </si>
  <si>
    <t>72218-2455</t>
  </si>
  <si>
    <t>Ochrana potrubia studenej vody izoláciou Armaflex DN32, hr 13mm</t>
  </si>
  <si>
    <t>132</t>
  </si>
  <si>
    <t>72218-2457</t>
  </si>
  <si>
    <t>Ochrana potrubia studenej vody izoláciou Armaflex DN50, hr 19mm</t>
  </si>
  <si>
    <t>134</t>
  </si>
  <si>
    <t>72218-2458</t>
  </si>
  <si>
    <t>Ochrana potrubia studenej vody izoláciou Armaflex DN65, hr 19mm</t>
  </si>
  <si>
    <t>136</t>
  </si>
  <si>
    <t>5539572000</t>
  </si>
  <si>
    <t>Uchytenie potrubia s gumovými vložkami do DN65</t>
  </si>
  <si>
    <t>138</t>
  </si>
  <si>
    <t>oventrop001</t>
  </si>
  <si>
    <t>Regulačný ventil AQUASTROM T PLUS DN15</t>
  </si>
  <si>
    <t>140</t>
  </si>
  <si>
    <t>oventrop002</t>
  </si>
  <si>
    <t>Regulačný ventil DN32 Aquastrom C DN32</t>
  </si>
  <si>
    <t>142</t>
  </si>
  <si>
    <t>722229101</t>
  </si>
  <si>
    <t>Montáž ventilu výtok.,plavák.,vypúšť.,odvodňov.,kohút.plniaceho,vypúšťacieho PN 0.6, ventilov G 1/2</t>
  </si>
  <si>
    <t>144</t>
  </si>
  <si>
    <t>4223050300</t>
  </si>
  <si>
    <t xml:space="preserve">Kohút plniaci a  vypúšťací K 310, PN 10, DN15</t>
  </si>
  <si>
    <t>146</t>
  </si>
  <si>
    <t>722229102</t>
  </si>
  <si>
    <t>Montáž ventilu výtok.,plavák.,vypúšť.,odvodňov.,kohút.plniaceho,vypúšťacieho PN 0.6, ventilov G 3/4</t>
  </si>
  <si>
    <t>148</t>
  </si>
  <si>
    <t>4223050301</t>
  </si>
  <si>
    <t xml:space="preserve">Kohút plniaci a  vypúšťací K 310, PN 10, DN20</t>
  </si>
  <si>
    <t>150</t>
  </si>
  <si>
    <t>5518100280</t>
  </si>
  <si>
    <t xml:space="preserve">Armatúry závitové - voda  Vodomer   1/2"</t>
  </si>
  <si>
    <t>152</t>
  </si>
  <si>
    <t>5518100279</t>
  </si>
  <si>
    <t xml:space="preserve">Armatúry závitové - voda  Guľový uzáver voda   1/2"</t>
  </si>
  <si>
    <t>154</t>
  </si>
  <si>
    <t>5518100280.1</t>
  </si>
  <si>
    <t xml:space="preserve">Armatúry závitové - voda  Guľový uzáver voda   3/4"</t>
  </si>
  <si>
    <t>156</t>
  </si>
  <si>
    <t>5518100281</t>
  </si>
  <si>
    <t xml:space="preserve">Armatúry závitové - voda  Guľový uzáver voda   1"</t>
  </si>
  <si>
    <t>158</t>
  </si>
  <si>
    <t>5518100282</t>
  </si>
  <si>
    <t xml:space="preserve">Armatúry závitové - voda  Guľový uzáver voda   5/4"</t>
  </si>
  <si>
    <t>160</t>
  </si>
  <si>
    <t>5518100284P</t>
  </si>
  <si>
    <t xml:space="preserve">Armatúry závitové - voda  Spätný uzáver voda   2"</t>
  </si>
  <si>
    <t>162</t>
  </si>
  <si>
    <t>5518100284</t>
  </si>
  <si>
    <t xml:space="preserve">Armatúry závitové - voda  Guľový uzáver voda   2"</t>
  </si>
  <si>
    <t>164</t>
  </si>
  <si>
    <t>5518100286</t>
  </si>
  <si>
    <t xml:space="preserve">Armatúry závitové - voda  Guľový uzáver voda  2 1/2"</t>
  </si>
  <si>
    <t>166</t>
  </si>
  <si>
    <t>72223-9101</t>
  </si>
  <si>
    <t>Montáž vodov. armatúr s 2 závitmi G 1/2</t>
  </si>
  <si>
    <t>168</t>
  </si>
  <si>
    <t>72223-9102</t>
  </si>
  <si>
    <t>Montáž vodov. armatúr s 2 závitmi G 3/4</t>
  </si>
  <si>
    <t>170</t>
  </si>
  <si>
    <t>72223-9103</t>
  </si>
  <si>
    <t>Montáž vodov. armatúr s 2 závitmi G 1</t>
  </si>
  <si>
    <t>172</t>
  </si>
  <si>
    <t>72223-9105</t>
  </si>
  <si>
    <t>Montáž vodov. armatúr s 2 závitmi G 5/4</t>
  </si>
  <si>
    <t>174</t>
  </si>
  <si>
    <t>72223-9108</t>
  </si>
  <si>
    <t>Montáž vodov. armatúr s 2 závitmi G 2"</t>
  </si>
  <si>
    <t>176</t>
  </si>
  <si>
    <t>72223-9109</t>
  </si>
  <si>
    <t>Montáž vodov. armatúr s 2 závitmi G 2 1/2"</t>
  </si>
  <si>
    <t>178</t>
  </si>
  <si>
    <t>Pol6</t>
  </si>
  <si>
    <t>Vyregulovanie cirkulácie teplej vody</t>
  </si>
  <si>
    <t>súbor</t>
  </si>
  <si>
    <t>180</t>
  </si>
  <si>
    <t>72229-0226</t>
  </si>
  <si>
    <t>Tlakové skúšky vodov. potrubia závitového do DN 50</t>
  </si>
  <si>
    <t>182</t>
  </si>
  <si>
    <t>184</t>
  </si>
  <si>
    <t>722290823</t>
  </si>
  <si>
    <t>Vnútrostav. premiestnenie vybúraných hmôt vnútorný vodovod vodorovne do 100 m z budov vys. do 24 m</t>
  </si>
  <si>
    <t>186</t>
  </si>
  <si>
    <t>998722203</t>
  </si>
  <si>
    <t>Presun hmôt pre vnútorný vodovod v objektoch výšky nad 12 do 24 m</t>
  </si>
  <si>
    <t>188</t>
  </si>
  <si>
    <t>D10</t>
  </si>
  <si>
    <t>725 - Zariaďovacie predmety</t>
  </si>
  <si>
    <t>HZS-007</t>
  </si>
  <si>
    <t>Demontáž a spätná montáž inštalačnej steny vrátane suvisiacích prác v inštalačnom jadre</t>
  </si>
  <si>
    <t>190</t>
  </si>
  <si>
    <t>72511-0814</t>
  </si>
  <si>
    <t>Demontáž WC</t>
  </si>
  <si>
    <t>192</t>
  </si>
  <si>
    <t>72511-9305</t>
  </si>
  <si>
    <t>Montáž WC</t>
  </si>
  <si>
    <t>194</t>
  </si>
  <si>
    <t>JIKA001</t>
  </si>
  <si>
    <t>Sanitárna keramika výlevka JIKA MIRA</t>
  </si>
  <si>
    <t>196</t>
  </si>
  <si>
    <t>MAT001</t>
  </si>
  <si>
    <t>Batéria nástenná pre výlevku</t>
  </si>
  <si>
    <t>198</t>
  </si>
  <si>
    <t>D11</t>
  </si>
  <si>
    <t>Požiarne prestupy</t>
  </si>
  <si>
    <t>wurth001</t>
  </si>
  <si>
    <t>Protipožiarny náter Wurth FP-F 12,5kg</t>
  </si>
  <si>
    <t>bal</t>
  </si>
  <si>
    <t>200</t>
  </si>
  <si>
    <t>101</t>
  </si>
  <si>
    <t>wurth002</t>
  </si>
  <si>
    <t>Protipožiarny tmel Wurth FP-K 12,5kg</t>
  </si>
  <si>
    <t>202</t>
  </si>
  <si>
    <t>wurth003</t>
  </si>
  <si>
    <t>Napeňujúci pás Wurth FP-PST 30m</t>
  </si>
  <si>
    <t>204</t>
  </si>
  <si>
    <t>103</t>
  </si>
  <si>
    <t>wurth004</t>
  </si>
  <si>
    <t>Protipožiarna doska FP-BOARD 2 str.</t>
  </si>
  <si>
    <t>206</t>
  </si>
  <si>
    <t>D12</t>
  </si>
  <si>
    <t>PRÁCE A DODÁVKY M</t>
  </si>
  <si>
    <t>D13</t>
  </si>
  <si>
    <t>21-M Elektromontáže</t>
  </si>
  <si>
    <t>210290750</t>
  </si>
  <si>
    <t>Pripojenie stupačiek na uzemňovaciu sieť</t>
  </si>
  <si>
    <t>208</t>
  </si>
  <si>
    <t>105</t>
  </si>
  <si>
    <t>210290750.1</t>
  </si>
  <si>
    <t>Vodivé prepojenie uzemnenia</t>
  </si>
  <si>
    <t>210</t>
  </si>
  <si>
    <t>10 - Plynofikácia</t>
  </si>
  <si>
    <t>D1 - PRÁCE A DODÁVKY PSV</t>
  </si>
  <si>
    <t xml:space="preserve">    D2 - 72 - ZDRAVOTNO - TECHNICKÉ INŠTALÁCIE</t>
  </si>
  <si>
    <t xml:space="preserve">      D3 - 723 - Vnútorný plynovod</t>
  </si>
  <si>
    <t>723 - Vnútorný plynovod</t>
  </si>
  <si>
    <t>112112233</t>
  </si>
  <si>
    <t>Demontáž jestv.potrubia plyn</t>
  </si>
  <si>
    <t>112112234</t>
  </si>
  <si>
    <t>Demontáž jestv.armatúr plynu GK</t>
  </si>
  <si>
    <t>73322-6303</t>
  </si>
  <si>
    <t>Potrubie medené tvrdé spojované lisovaním D22x1,5</t>
  </si>
  <si>
    <t>73322-6305</t>
  </si>
  <si>
    <t>Potrubie medené tvrdé spojované lisovaním D35x1,5</t>
  </si>
  <si>
    <t>73322-6306</t>
  </si>
  <si>
    <t>Potrubie medené tvrdé spojované lisovaním D42x2,0</t>
  </si>
  <si>
    <t>73322-6308</t>
  </si>
  <si>
    <t>Potrubie medené tvrdé spojované lisovaním D64x2,0</t>
  </si>
  <si>
    <t>723150369</t>
  </si>
  <si>
    <t>Chránička potrubie z oceľových rúrok hladkých čiernych,chránička D 60x3,2</t>
  </si>
  <si>
    <t>723150372</t>
  </si>
  <si>
    <t>Chránička potrubie z oceľových rúrok hladkých čiernych,chránička D 89x3,6</t>
  </si>
  <si>
    <t>422 3A0104</t>
  </si>
  <si>
    <t>Kohút guľový na plyn - GK 00 220 140 - 3/4" + montáž</t>
  </si>
  <si>
    <t>422 3A0107</t>
  </si>
  <si>
    <t>Kohút guľový na plyn - GK 00 220 140 - 1 1/2" + montáž</t>
  </si>
  <si>
    <t>5517400915</t>
  </si>
  <si>
    <t>Kohút guľový na plyn - GK 00 220 140 - 2 1/2" + montáž</t>
  </si>
  <si>
    <t>722181135</t>
  </si>
  <si>
    <t>Montáž upevňovacích prvkov od DN 25 - DN 50</t>
  </si>
  <si>
    <t>5539572001</t>
  </si>
  <si>
    <t>Uchytenie potrubia s gumovými vložkami od DN 25 - DN 50</t>
  </si>
  <si>
    <t>722181135.1</t>
  </si>
  <si>
    <t>Montáž upevňovacích prvkov od DN50</t>
  </si>
  <si>
    <t>5539572001.1</t>
  </si>
  <si>
    <t>Uchytenie potrubia s gumovými vložkami od DN50</t>
  </si>
  <si>
    <t>Pol7</t>
  </si>
  <si>
    <t>Konštrukčný materiál pre upevnenie plynového potrubia - stupačka</t>
  </si>
  <si>
    <t>72316-0334</t>
  </si>
  <si>
    <t>Rozperky prípojok k plynomerom G 1</t>
  </si>
  <si>
    <t>72326-0801</t>
  </si>
  <si>
    <t>Demontáž plynomerov PS 2,PS 6,PS 10</t>
  </si>
  <si>
    <t>72326-1912</t>
  </si>
  <si>
    <t>Opr. montáž plynomerov s odvzduš. a odskúšaním PS-2, PS-6</t>
  </si>
  <si>
    <t>73329-1101</t>
  </si>
  <si>
    <t>Tlaková skúška potrubia Cu do D64</t>
  </si>
  <si>
    <t>80351-0025</t>
  </si>
  <si>
    <t>Revízia plynu</t>
  </si>
  <si>
    <t>723290823</t>
  </si>
  <si>
    <t>Vnútrostav. premiestnenie vybúraných hmôt vnútorný plynovod vodorovne do 100 m z budov vys. do 24 m</t>
  </si>
  <si>
    <t>998723203</t>
  </si>
  <si>
    <t>Presun hmôt pre vnútorný plynovod v objektoch výšky nad 12 do 24 m</t>
  </si>
  <si>
    <t>11 - Vzduchotechnika</t>
  </si>
  <si>
    <t xml:space="preserve">    722 - Zdravotechnika - Stúpačky Vzduchotechnika WC , kúpelne a kuchyne  + strechy</t>
  </si>
  <si>
    <t>722</t>
  </si>
  <si>
    <t xml:space="preserve">Zdravotechnika - Stúpačky Vzduchotechnika WC , kúpelne a kuchyne  + strechy</t>
  </si>
  <si>
    <t>722130802</t>
  </si>
  <si>
    <t xml:space="preserve">Vzduchotechnické spiro potrubie z pozink. plechu  vrátane , tvaroviek SAFE (odbočky, spojky, prechody ) pre odvetranie kuchýň D20 (8 stúpačky)</t>
  </si>
  <si>
    <t>bm</t>
  </si>
  <si>
    <t>72217111R</t>
  </si>
  <si>
    <t xml:space="preserve">Vzduchotechnické spiro potrubie z pozink.plechu  vrátane, tvaroviek SAFE pre odvetranie WC a kúpelní D160  (8 stúpačky)</t>
  </si>
  <si>
    <t>72217112R</t>
  </si>
  <si>
    <t>Spätná klapka SAFE CAR d 125 (digestorov)</t>
  </si>
  <si>
    <t>72217113R</t>
  </si>
  <si>
    <t>Spätná klapka SAFE CAR d 100 (wc, kupelni)</t>
  </si>
  <si>
    <t>72217114R</t>
  </si>
  <si>
    <t>Ohybné potrubie napr. Aluflex, FLD Φ125 /10m</t>
  </si>
  <si>
    <t>72217114R.1</t>
  </si>
  <si>
    <t>Ohybné potrubie napr. Aluflex, FLD Φ100 /10m</t>
  </si>
  <si>
    <t>72217114R.2</t>
  </si>
  <si>
    <t xml:space="preserve">Bezmotorová ventilačná hlavica  TIB 14 d356</t>
  </si>
  <si>
    <t>72217120R</t>
  </si>
  <si>
    <t xml:space="preserve">Samolepiaca tepelná izolácia s AL polepom  hr. 13mm ( iba presup od horný byt cez strechu)</t>
  </si>
  <si>
    <t>72217120R.1</t>
  </si>
  <si>
    <t xml:space="preserve">Montážny a spojovací  materiál</t>
  </si>
  <si>
    <t>kpl</t>
  </si>
  <si>
    <t>72217120R.2</t>
  </si>
  <si>
    <t>Montáž VZT potrubia</t>
  </si>
  <si>
    <t>súb</t>
  </si>
  <si>
    <t>72217120R.3</t>
  </si>
  <si>
    <t xml:space="preserve">Demontáž VZT z AZBESTU,Povolenia úrady a komplet legislatíva RÚVZ + OÚŽP + Odvoz na skládku , Meranie  + Poplatky skládka, kontajnery</t>
  </si>
  <si>
    <t>72217120R.4</t>
  </si>
  <si>
    <t xml:space="preserve">Odvetranie VZT až nad strechu BD  + zaiz. Vatou prestup + Izolovanie domčeka fatrafol , lepenka alebo plech</t>
  </si>
  <si>
    <t>72217120R.5</t>
  </si>
  <si>
    <t xml:space="preserve">Protipožiarny prestup cez stropy  fy CONSOLL požiarna odolnosť 90 minút pre VZT vrátane odborný posudok k prestupom</t>
  </si>
  <si>
    <t>12 - Hydraulické vyregulovanie</t>
  </si>
  <si>
    <t>Ing. Klagová Marcela</t>
  </si>
  <si>
    <t xml:space="preserve">    733 - Ústredné kúrenie - rozvodné potrubie</t>
  </si>
  <si>
    <t xml:space="preserve">    734 - Ústredné kúrenie - armatúry</t>
  </si>
  <si>
    <t xml:space="preserve">    735 - Ústredné kúrenie - vykurovacie telesá</t>
  </si>
  <si>
    <t>HZS - Hodinové zúčtovacie sadzby</t>
  </si>
  <si>
    <t>713482121.S</t>
  </si>
  <si>
    <t>Montáž trubíc z PE, hr.15-20 mm,vnút.priemer do 38 mm</t>
  </si>
  <si>
    <t>631423613</t>
  </si>
  <si>
    <t>Izolácia TUBOLIT DG 20x22 - DN 15</t>
  </si>
  <si>
    <t>631423623</t>
  </si>
  <si>
    <t>Izolácia TUBOLIT DG 20x28 - DN 20</t>
  </si>
  <si>
    <t>733</t>
  </si>
  <si>
    <t>Ústredné kúrenie - rozvodné potrubie</t>
  </si>
  <si>
    <t>733111103.S</t>
  </si>
  <si>
    <t>Potrubie z rúrok závitových oceľových bezšvových bežných nízkotlakových DN 15</t>
  </si>
  <si>
    <t>733111104.S</t>
  </si>
  <si>
    <t>Potrubie z rúrok závitových oceľových bezšvových bežných nízkotlakových DN 20</t>
  </si>
  <si>
    <t>733190107.S</t>
  </si>
  <si>
    <t>Tlaková skúška potrubia z oceľových rúrok závitových</t>
  </si>
  <si>
    <t>733191923.S</t>
  </si>
  <si>
    <t>Oprava rozvodov potrubí - privarenie odbočky do DN 15</t>
  </si>
  <si>
    <t>733191924.S</t>
  </si>
  <si>
    <t>Oprava rozvodov potrubí - privarenie odbočky do DN 20</t>
  </si>
  <si>
    <t>734</t>
  </si>
  <si>
    <t>Ústredné kúrenie - armatúry</t>
  </si>
  <si>
    <t>734200812</t>
  </si>
  <si>
    <t>Demontáž hlavice</t>
  </si>
  <si>
    <t>734209105</t>
  </si>
  <si>
    <t>Montáž hlavice</t>
  </si>
  <si>
    <t>734210087</t>
  </si>
  <si>
    <t>Demontáž a montáž stúpačkového regulátora DN 15-25</t>
  </si>
  <si>
    <t>KUS</t>
  </si>
  <si>
    <t>551160101</t>
  </si>
  <si>
    <t>Regulátor dif.tlaku ASV-PV DN 15 + izolačný kryt</t>
  </si>
  <si>
    <t>551160111</t>
  </si>
  <si>
    <t>Regulátor dif.tlaku ASV-PV DN 20 + izolačný kryt</t>
  </si>
  <si>
    <t>734210091</t>
  </si>
  <si>
    <t>Čistenie filtra</t>
  </si>
  <si>
    <t>734494121.S</t>
  </si>
  <si>
    <t>Návarok s metrickým závitom akosť mat.11 416.1 M 20x1, 5 dĺžky do 220 mm</t>
  </si>
  <si>
    <t>735</t>
  </si>
  <si>
    <t>Ústredné kúrenie - vykurovacie telesá</t>
  </si>
  <si>
    <t>735000912</t>
  </si>
  <si>
    <t>Vyregulovanie dvojregulačného ventilu s termostatickým ovládaním</t>
  </si>
  <si>
    <t>783424340.S</t>
  </si>
  <si>
    <t>Nátery kov.potr.a armatúr syntetické potrubie do DN 50 mm dvojnás. 1x email a základný náter - 140µm</t>
  </si>
  <si>
    <t>HZS</t>
  </si>
  <si>
    <t>Hodinové zúčtovacie sadzby</t>
  </si>
  <si>
    <t>Pol1</t>
  </si>
  <si>
    <t>Hydraulické vyregulovanie systému ÚK (ASV-PV)</t>
  </si>
  <si>
    <t>262144</t>
  </si>
  <si>
    <t>Pol2</t>
  </si>
  <si>
    <t>Vypustenie, napustenie rozvodov</t>
  </si>
  <si>
    <t>subor</t>
  </si>
  <si>
    <t>13 - Elektroinštalácia</t>
  </si>
  <si>
    <t>210 - Elektroinštalácia</t>
  </si>
  <si>
    <t>D1 - Elektroinštalácia- detekcia plynu</t>
  </si>
  <si>
    <t>D2 - Dodávky</t>
  </si>
  <si>
    <t>C-46M - Zemné práce</t>
  </si>
  <si>
    <t>.010101</t>
  </si>
  <si>
    <t>Lišta LHD 20x10 HF</t>
  </si>
  <si>
    <t>.010102</t>
  </si>
  <si>
    <t>Lišta LHD 40x20 HF</t>
  </si>
  <si>
    <t>.010106</t>
  </si>
  <si>
    <t>Kanál EKD 80x40 HF</t>
  </si>
  <si>
    <t>.010107</t>
  </si>
  <si>
    <t>Kanál EKE 180x60</t>
  </si>
  <si>
    <t>.010041</t>
  </si>
  <si>
    <t xml:space="preserve">Trubka  FXP 16</t>
  </si>
  <si>
    <t>.010042</t>
  </si>
  <si>
    <t xml:space="preserve">Trubka  FXP 20</t>
  </si>
  <si>
    <t>.010043</t>
  </si>
  <si>
    <t>Clip CL16</t>
  </si>
  <si>
    <t>.010044</t>
  </si>
  <si>
    <t>Clip CL20</t>
  </si>
  <si>
    <t>.010333</t>
  </si>
  <si>
    <t>Krabica LK 80x238/1</t>
  </si>
  <si>
    <t>.010341</t>
  </si>
  <si>
    <t>Krabica LK 80X28/1 + viečko</t>
  </si>
  <si>
    <t>.010351</t>
  </si>
  <si>
    <t>Krabica KR 6455-11</t>
  </si>
  <si>
    <t>.010352</t>
  </si>
  <si>
    <t>svorka WAGO-2</t>
  </si>
  <si>
    <t>.010353</t>
  </si>
  <si>
    <t>svorka WAGO-5</t>
  </si>
  <si>
    <t>.010354</t>
  </si>
  <si>
    <t xml:space="preserve">Krabica 2000410A18  125x100  OBO</t>
  </si>
  <si>
    <t>.010355</t>
  </si>
  <si>
    <t>Hmoždinka HM8</t>
  </si>
  <si>
    <t>.010356</t>
  </si>
  <si>
    <t xml:space="preserve">Kotva    M10x120</t>
  </si>
  <si>
    <t>.040712</t>
  </si>
  <si>
    <t>Kapsa, prieraz</t>
  </si>
  <si>
    <t>.810045</t>
  </si>
  <si>
    <t>Vodič PRAFlaSafe X-O 3x1,5</t>
  </si>
  <si>
    <t>.810045.1</t>
  </si>
  <si>
    <t>Vodič PRAFlaSafe X-J 3x1,5</t>
  </si>
  <si>
    <t>.810046</t>
  </si>
  <si>
    <t>Vodič PRAFlaSafe X-J 3x2,5</t>
  </si>
  <si>
    <t>.810048</t>
  </si>
  <si>
    <t>Vodič PRAFlaSafe X-J 3x6</t>
  </si>
  <si>
    <t>.810058</t>
  </si>
  <si>
    <t>Vodič PRAFlaSafe X-J 5x6</t>
  </si>
  <si>
    <t>.810058.1</t>
  </si>
  <si>
    <t>Vodič PRAFlaSafe X-J 5x10</t>
  </si>
  <si>
    <t>.810112</t>
  </si>
  <si>
    <t>Vodič PRAFlaSafe X-J 4x70</t>
  </si>
  <si>
    <t>.800547</t>
  </si>
  <si>
    <t>Vodič AY 35 demontáž</t>
  </si>
  <si>
    <t>.100251</t>
  </si>
  <si>
    <t>Ukončenie vodiča do 4x10</t>
  </si>
  <si>
    <t>.100259</t>
  </si>
  <si>
    <t>Ukončenie vodiča do5x10</t>
  </si>
  <si>
    <t>.100254</t>
  </si>
  <si>
    <t>Ukončenie vodiča do4x95</t>
  </si>
  <si>
    <t>.100251.1</t>
  </si>
  <si>
    <t>Odpojenie obvodu vodiča do 4x10</t>
  </si>
  <si>
    <t>.100253</t>
  </si>
  <si>
    <t>Odpojenie obvodov do 4x50</t>
  </si>
  <si>
    <t>.110001</t>
  </si>
  <si>
    <t>Spínač 3553-01289 B</t>
  </si>
  <si>
    <t>.110021</t>
  </si>
  <si>
    <t>Spínač 3553-01929 B</t>
  </si>
  <si>
    <t>.110024</t>
  </si>
  <si>
    <t>Spínač 3553-06929 B</t>
  </si>
  <si>
    <t>.111011</t>
  </si>
  <si>
    <t xml:space="preserve">Zásuvka 16A / 230V 5518-2929 B  IP44</t>
  </si>
  <si>
    <t>.200107</t>
  </si>
  <si>
    <t xml:space="preserve">A- Žiarov.sviet 14302B  E27/60W IP 54</t>
  </si>
  <si>
    <t>.200108</t>
  </si>
  <si>
    <t xml:space="preserve">Žiarovka Osram LED  Clasic A 75 10,5W</t>
  </si>
  <si>
    <t>.201042</t>
  </si>
  <si>
    <t>B- Led .sviet FORLED B09082 15W IP21 so senzorom pohybu</t>
  </si>
  <si>
    <t>.201042.1</t>
  </si>
  <si>
    <t>C- Led hranol 40W IP20 4000K / ledakcia</t>
  </si>
  <si>
    <t>.201042.2</t>
  </si>
  <si>
    <t>D- Led lineárne 2x18W IP 65 / ledakcia</t>
  </si>
  <si>
    <t>.201042.3</t>
  </si>
  <si>
    <t xml:space="preserve">NO  RIOLUX OVA 37105, 8x0,3W/1,5h</t>
  </si>
  <si>
    <t>.200107.1</t>
  </si>
  <si>
    <t>Led pás /12V -800mms chladičom+ trafo</t>
  </si>
  <si>
    <t>.200107.2</t>
  </si>
  <si>
    <t>Čidlo pohybu DR04G 5A, 230V/ IP65</t>
  </si>
  <si>
    <t>.200107.3</t>
  </si>
  <si>
    <t>Demont svietidiel</t>
  </si>
  <si>
    <t>.140201</t>
  </si>
  <si>
    <t>Tlačidlo central stop MM900021 s krytom</t>
  </si>
  <si>
    <t>.190000P</t>
  </si>
  <si>
    <t>Plastový rozvádzač RS</t>
  </si>
  <si>
    <t>.190003</t>
  </si>
  <si>
    <t>Elektromerový rozvádzač RE8</t>
  </si>
  <si>
    <t>.190051</t>
  </si>
  <si>
    <t>Elektromerový rozvádzač RE1-RE7</t>
  </si>
  <si>
    <t>.191541</t>
  </si>
  <si>
    <t>Poistkova skriňa SPP K402 + 3x100A</t>
  </si>
  <si>
    <t>P1</t>
  </si>
  <si>
    <t>Demontáž elektromerových rozvádzačov</t>
  </si>
  <si>
    <t>P2</t>
  </si>
  <si>
    <t xml:space="preserve">Hmoždinka  CMS1  káblová</t>
  </si>
  <si>
    <t>.800547.1</t>
  </si>
  <si>
    <t>Vodič H07V-U 6 z/ž</t>
  </si>
  <si>
    <t>.800549</t>
  </si>
  <si>
    <t>Vodič H07V-K 16 z/ž</t>
  </si>
  <si>
    <t>P3</t>
  </si>
  <si>
    <t>Prípojnica vyrovnania potenciálu OBO 1809</t>
  </si>
  <si>
    <t>.100101</t>
  </si>
  <si>
    <t xml:space="preserve">Ukončenie vodiča  do 16 mm2</t>
  </si>
  <si>
    <t>.220321</t>
  </si>
  <si>
    <t>Svorka Bernard + Cu páska</t>
  </si>
  <si>
    <t>P4</t>
  </si>
  <si>
    <t>Požiarny prestup pena FP 1-K</t>
  </si>
  <si>
    <t>.220021</t>
  </si>
  <si>
    <t xml:space="preserve">Vodič FeZn 10 mm  pospájanie</t>
  </si>
  <si>
    <t>.220022</t>
  </si>
  <si>
    <t>Vodič FeZn 10 mm v zemi</t>
  </si>
  <si>
    <t>.220361</t>
  </si>
  <si>
    <t>Zemniaca tyč ZT 20</t>
  </si>
  <si>
    <t>.220372</t>
  </si>
  <si>
    <t>Ochranný uholník +2xDOU-vrut</t>
  </si>
  <si>
    <t>.220302</t>
  </si>
  <si>
    <t>Svorka SZ</t>
  </si>
  <si>
    <t>.220303</t>
  </si>
  <si>
    <t>Podružný materiál 3%</t>
  </si>
  <si>
    <t>.220304</t>
  </si>
  <si>
    <t>PPV 6%</t>
  </si>
  <si>
    <t>HZS01</t>
  </si>
  <si>
    <t>Odpojenie od siete po podlažiach</t>
  </si>
  <si>
    <t>HZS02</t>
  </si>
  <si>
    <t>Úprava v bytových rozvádzačoch</t>
  </si>
  <si>
    <t>HZS03</t>
  </si>
  <si>
    <t>Demontáž el. inštalácie 1.NP</t>
  </si>
  <si>
    <t>HZS04</t>
  </si>
  <si>
    <t xml:space="preserve">Demontáž a odpojenie  RS</t>
  </si>
  <si>
    <t>HZS05</t>
  </si>
  <si>
    <t>Rozvod v bytoch-ventilátory</t>
  </si>
  <si>
    <t>HZS06</t>
  </si>
  <si>
    <t>Úpravy v pri osadzovaní RE</t>
  </si>
  <si>
    <t>HZS07</t>
  </si>
  <si>
    <t xml:space="preserve">Murárske práce  pre SPP58</t>
  </si>
  <si>
    <t>Elektroinštalácia- detekcia plynu</t>
  </si>
  <si>
    <t>E01</t>
  </si>
  <si>
    <t>ATS1500A-IP-SAM-HK ústredňa s klávesnicou -sada</t>
  </si>
  <si>
    <t>E02</t>
  </si>
  <si>
    <t xml:space="preserve">BS127N-A  záložný akumulátor</t>
  </si>
  <si>
    <t>E03</t>
  </si>
  <si>
    <t xml:space="preserve">GS-133  detektor plynu</t>
  </si>
  <si>
    <t>E04</t>
  </si>
  <si>
    <t xml:space="preserve">FVK 842  GSM volač</t>
  </si>
  <si>
    <t>E05</t>
  </si>
  <si>
    <t>AS270 vnútorná siréna</t>
  </si>
  <si>
    <t>E06</t>
  </si>
  <si>
    <t>Ostaný materiál - kabeláž</t>
  </si>
  <si>
    <t>E07</t>
  </si>
  <si>
    <t>Oživenie, východiskové správy</t>
  </si>
  <si>
    <t>Dodávky</t>
  </si>
  <si>
    <t>Ponuka01</t>
  </si>
  <si>
    <t>Rozvádzač RS 9</t>
  </si>
  <si>
    <t>Ponuka02</t>
  </si>
  <si>
    <t>Rozvádzač RS 11</t>
  </si>
  <si>
    <t>Ponuka03</t>
  </si>
  <si>
    <t xml:space="preserve">Rozvádzač RE1  /vchod 9/</t>
  </si>
  <si>
    <t>Ponuka04</t>
  </si>
  <si>
    <t xml:space="preserve">Rozvádzač RE1  /vchod 11/</t>
  </si>
  <si>
    <t>Ponuka05</t>
  </si>
  <si>
    <t xml:space="preserve">Rozvádzač RE2  /vchod 9/</t>
  </si>
  <si>
    <t>Ponuka06</t>
  </si>
  <si>
    <t xml:space="preserve">Rozvádzač RE2  /vchod 11/</t>
  </si>
  <si>
    <t>Ponuka07</t>
  </si>
  <si>
    <t xml:space="preserve">Rozvádzač RE3  /vchod 9/</t>
  </si>
  <si>
    <t>Ponuka08</t>
  </si>
  <si>
    <t xml:space="preserve">Rozvádzač RE3  /vchod 11/</t>
  </si>
  <si>
    <t>Ponuka09</t>
  </si>
  <si>
    <t xml:space="preserve">Rozvádzač RE4  /vchod 9/</t>
  </si>
  <si>
    <t>Ponuka10</t>
  </si>
  <si>
    <t xml:space="preserve">Rozvádzač RE4  /vchod 11/</t>
  </si>
  <si>
    <t>Ponuka11</t>
  </si>
  <si>
    <t xml:space="preserve">Rozvádzač RE5  /vchod 9/</t>
  </si>
  <si>
    <t>Ponuka12</t>
  </si>
  <si>
    <t xml:space="preserve">Rozvádzač RE5  /vchod 11/</t>
  </si>
  <si>
    <t>Ponuka13</t>
  </si>
  <si>
    <t xml:space="preserve">Rozvádzač RE6  /vchod 9/</t>
  </si>
  <si>
    <t>Ponuka14</t>
  </si>
  <si>
    <t xml:space="preserve">Rozvádzač RE6  /vchod 11/</t>
  </si>
  <si>
    <t>Ponuka15</t>
  </si>
  <si>
    <t xml:space="preserve">Rozvádzač RE7  /vchod 9/</t>
  </si>
  <si>
    <t>Ponuka16</t>
  </si>
  <si>
    <t xml:space="preserve">Rozvádzač RE7  /vchod 11/</t>
  </si>
  <si>
    <t>Ponuka17</t>
  </si>
  <si>
    <t xml:space="preserve">Rozvádzač RE8  /vchod 9/</t>
  </si>
  <si>
    <t>Ponuka18</t>
  </si>
  <si>
    <t xml:space="preserve">Rozvádzač RE8  /vchod 11/</t>
  </si>
  <si>
    <t>D101</t>
  </si>
  <si>
    <t>Mimostaveništná doprava 3,6%</t>
  </si>
  <si>
    <t>D102</t>
  </si>
  <si>
    <t xml:space="preserve">Presun  1%</t>
  </si>
  <si>
    <t>C-46M</t>
  </si>
  <si>
    <t>Zemné práce</t>
  </si>
  <si>
    <t>200153</t>
  </si>
  <si>
    <t>Výkop ryhy 350/700 mm</t>
  </si>
  <si>
    <t>560163</t>
  </si>
  <si>
    <t>Zához ryhy 350/700 mm</t>
  </si>
  <si>
    <t>620013</t>
  </si>
  <si>
    <t>Provizor úprava terénu</t>
  </si>
  <si>
    <t>C-01</t>
  </si>
  <si>
    <t>Odborná prehliadka a vyhotovenie správy</t>
  </si>
  <si>
    <t>14 - Bleskozvod</t>
  </si>
  <si>
    <t>210 - Bleskozvod</t>
  </si>
  <si>
    <t>.220101</t>
  </si>
  <si>
    <t xml:space="preserve">FeZn  8mm demontáž z  podpier</t>
  </si>
  <si>
    <t>.220101.1</t>
  </si>
  <si>
    <t xml:space="preserve">Vodič AlMgSi  8 mm na podperách</t>
  </si>
  <si>
    <t>.220201</t>
  </si>
  <si>
    <t xml:space="preserve">Zachytávacia tyč JP30  AlMgSi 3m</t>
  </si>
  <si>
    <t xml:space="preserve">Svorka  SK</t>
  </si>
  <si>
    <t>.220302.1</t>
  </si>
  <si>
    <t>.220302.2</t>
  </si>
  <si>
    <t>Svorka SJ 01</t>
  </si>
  <si>
    <t>Ochranný uholník +2xDuz</t>
  </si>
  <si>
    <t>.220372.1</t>
  </si>
  <si>
    <t>.220401</t>
  </si>
  <si>
    <t>Štítok označovací</t>
  </si>
  <si>
    <t>ZIN</t>
  </si>
  <si>
    <t>Podpera PV 17-2</t>
  </si>
  <si>
    <t>ZIN.1</t>
  </si>
  <si>
    <t>Držiak DOU -vrut 4</t>
  </si>
  <si>
    <t>.220212</t>
  </si>
  <si>
    <t>Trojnožka skladacia ZIN</t>
  </si>
  <si>
    <t>.220213</t>
  </si>
  <si>
    <t>.220214</t>
  </si>
  <si>
    <t>.220215</t>
  </si>
  <si>
    <t>hod.</t>
  </si>
  <si>
    <t>15 - Nebytový priestor - mimo ŠFRB</t>
  </si>
  <si>
    <t>706776618</t>
  </si>
  <si>
    <t>224316186</t>
  </si>
  <si>
    <t>-1491632385</t>
  </si>
  <si>
    <t>-1561331929</t>
  </si>
  <si>
    <t>552248604</t>
  </si>
  <si>
    <t>572542457</t>
  </si>
  <si>
    <t>2121327855</t>
  </si>
  <si>
    <t>-1302024130</t>
  </si>
  <si>
    <t>-1489515719</t>
  </si>
  <si>
    <t>1855548905</t>
  </si>
  <si>
    <t>-481526758</t>
  </si>
  <si>
    <t>-605047742</t>
  </si>
  <si>
    <t>970146962</t>
  </si>
  <si>
    <t>-578692629</t>
  </si>
  <si>
    <t>1057137021</t>
  </si>
  <si>
    <t>-431028343</t>
  </si>
  <si>
    <t>539570291</t>
  </si>
  <si>
    <t>-556403770</t>
  </si>
  <si>
    <t>-2094161185</t>
  </si>
  <si>
    <t>1834894599</t>
  </si>
  <si>
    <t>-1368178796</t>
  </si>
  <si>
    <t>471274753</t>
  </si>
  <si>
    <t>1936113842</t>
  </si>
  <si>
    <t>421212511</t>
  </si>
  <si>
    <t>-1079931208</t>
  </si>
  <si>
    <t>-582788129</t>
  </si>
  <si>
    <t>47927770</t>
  </si>
  <si>
    <t>1058681851</t>
  </si>
  <si>
    <t>-818756699</t>
  </si>
  <si>
    <t>-390070412</t>
  </si>
  <si>
    <t>1306524297</t>
  </si>
  <si>
    <t>1149129900</t>
  </si>
  <si>
    <t>-627284090</t>
  </si>
  <si>
    <t>-282676516</t>
  </si>
  <si>
    <t>1375892613</t>
  </si>
  <si>
    <t>-1531697852</t>
  </si>
  <si>
    <t>1525465140</t>
  </si>
  <si>
    <t>-1631591470</t>
  </si>
  <si>
    <t>920700792</t>
  </si>
  <si>
    <t>-572605388</t>
  </si>
  <si>
    <t>-1571434900</t>
  </si>
  <si>
    <t>1129259565</t>
  </si>
  <si>
    <t>979089712.S</t>
  </si>
  <si>
    <t>Prenájom kontajneru 5 m3</t>
  </si>
  <si>
    <t>1463061933</t>
  </si>
  <si>
    <t>2021668015</t>
  </si>
  <si>
    <t>764410760.S</t>
  </si>
  <si>
    <t>Oplechovanie parapetov z hliníkového farebného Al plechu, vrátane rohov r.š. 400 mm</t>
  </si>
  <si>
    <t>-1812262176</t>
  </si>
  <si>
    <t>-1894662598</t>
  </si>
  <si>
    <t>-1679714309</t>
  </si>
  <si>
    <t>-2116563583</t>
  </si>
  <si>
    <t>1076667803</t>
  </si>
  <si>
    <t>-365436457</t>
  </si>
  <si>
    <t>-823788362</t>
  </si>
  <si>
    <t>-1439775112</t>
  </si>
  <si>
    <t>-745075930</t>
  </si>
  <si>
    <t>1630000302</t>
  </si>
  <si>
    <t>-923003756</t>
  </si>
  <si>
    <t>1858687314</t>
  </si>
  <si>
    <t>-1070512648</t>
  </si>
  <si>
    <t>41117845</t>
  </si>
  <si>
    <t>-209702441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</si>
</sst>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8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7" fillId="0" borderId="0" applyNumberFormat="0" applyFill="0" applyBorder="0" applyAlignment="0" applyProtection="0"/>
  </cellStyleXfs>
  <cellXfs count="21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4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164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vertical="center"/>
    </xf>
    <xf numFmtId="4" fontId="16" fillId="0" borderId="0" xfId="0" applyNumberFormat="1" applyFont="1" applyAlignment="1">
      <alignment vertical="center"/>
    </xf>
    <xf numFmtId="0" fontId="15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left"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left" vertical="center" wrapText="1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4" xfId="0" applyNumberFormat="1" applyFont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166" fontId="28" fillId="0" borderId="0" xfId="0" applyNumberFormat="1" applyFont="1" applyBorder="1" applyAlignment="1">
      <alignment vertical="center"/>
    </xf>
    <xf numFmtId="4" fontId="28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8" fillId="0" borderId="19" xfId="0" applyNumberFormat="1" applyFont="1" applyBorder="1" applyAlignment="1">
      <alignment vertical="center"/>
    </xf>
    <xf numFmtId="4" fontId="28" fillId="0" borderId="20" xfId="0" applyNumberFormat="1" applyFont="1" applyBorder="1" applyAlignment="1">
      <alignment vertical="center"/>
    </xf>
    <xf numFmtId="166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30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/>
    <xf numFmtId="166" fontId="31" fillId="0" borderId="12" xfId="0" applyNumberFormat="1" applyFont="1" applyBorder="1" applyAlignment="1"/>
    <xf numFmtId="166" fontId="31" fillId="0" borderId="13" xfId="0" applyNumberFormat="1" applyFont="1" applyBorder="1" applyAlignment="1"/>
    <xf numFmtId="4" fontId="32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center" vertical="center"/>
    </xf>
    <xf numFmtId="166" fontId="22" fillId="0" borderId="0" xfId="0" applyNumberFormat="1" applyFont="1" applyBorder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5" fillId="0" borderId="22" xfId="0" applyFont="1" applyBorder="1" applyAlignment="1" applyProtection="1">
      <alignment horizontal="center" vertical="center"/>
      <protection locked="0"/>
    </xf>
    <xf numFmtId="49" fontId="35" fillId="0" borderId="22" xfId="0" applyNumberFormat="1" applyFont="1" applyBorder="1" applyAlignment="1" applyProtection="1">
      <alignment horizontal="left" vertical="center" wrapText="1"/>
      <protection locked="0"/>
    </xf>
    <xf numFmtId="0" fontId="35" fillId="0" borderId="22" xfId="0" applyFont="1" applyBorder="1" applyAlignment="1" applyProtection="1">
      <alignment horizontal="left" vertical="center" wrapText="1"/>
      <protection locked="0"/>
    </xf>
    <xf numFmtId="0" fontId="35" fillId="0" borderId="22" xfId="0" applyFont="1" applyBorder="1" applyAlignment="1" applyProtection="1">
      <alignment horizontal="center" vertical="center" wrapText="1"/>
      <protection locked="0"/>
    </xf>
    <xf numFmtId="167" fontId="35" fillId="0" borderId="22" xfId="0" applyNumberFormat="1" applyFont="1" applyBorder="1" applyAlignment="1" applyProtection="1">
      <alignment vertical="center"/>
      <protection locked="0"/>
    </xf>
    <xf numFmtId="4" fontId="35" fillId="3" borderId="22" xfId="0" applyNumberFormat="1" applyFont="1" applyFill="1" applyBorder="1" applyAlignment="1" applyProtection="1">
      <alignment vertical="center"/>
      <protection locked="0"/>
    </xf>
    <xf numFmtId="4" fontId="35" fillId="0" borderId="22" xfId="0" applyNumberFormat="1" applyFont="1" applyBorder="1" applyAlignment="1" applyProtection="1">
      <alignment vertical="center"/>
      <protection locked="0"/>
    </xf>
    <xf numFmtId="0" fontId="36" fillId="0" borderId="22" xfId="0" applyFont="1" applyBorder="1" applyAlignment="1" applyProtection="1">
      <alignment vertical="center"/>
      <protection locked="0"/>
    </xf>
    <xf numFmtId="0" fontId="36" fillId="0" borderId="3" xfId="0" applyFont="1" applyBorder="1" applyAlignment="1">
      <alignment vertical="center"/>
    </xf>
    <xf numFmtId="0" fontId="35" fillId="3" borderId="14" xfId="0" applyFont="1" applyFill="1" applyBorder="1" applyAlignment="1" applyProtection="1">
      <alignment horizontal="left" vertical="center"/>
      <protection locked="0"/>
    </xf>
    <xf numFmtId="0" fontId="35" fillId="0" borderId="0" xfId="0" applyFont="1" applyBorder="1" applyAlignment="1">
      <alignment horizontal="center" vertical="center"/>
    </xf>
    <xf numFmtId="167" fontId="21" fillId="3" borderId="22" xfId="0" applyNumberFormat="1" applyFont="1" applyFill="1" applyBorder="1" applyAlignment="1" applyProtection="1">
      <alignment vertical="center"/>
      <protection locked="0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Font="1" applyBorder="1" applyAlignment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styles" Target="styles.xml" /><Relationship Id="rId18" Type="http://schemas.openxmlformats.org/officeDocument/2006/relationships/theme" Target="theme/theme1.xml" /><Relationship Id="rId19" Type="http://schemas.openxmlformats.org/officeDocument/2006/relationships/calcChain" Target="calcChain.xml" /><Relationship Id="rId20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="1" customFormat="1" ht="36.96" customHeight="1">
      <c r="AR2" s="14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7</v>
      </c>
    </row>
    <row r="4" s="1" customFormat="1" ht="24.96" customHeight="1">
      <c r="B4" s="18"/>
      <c r="D4" s="19" t="s">
        <v>8</v>
      </c>
      <c r="AR4" s="18"/>
      <c r="AS4" s="20" t="s">
        <v>9</v>
      </c>
      <c r="BE4" s="21" t="s">
        <v>10</v>
      </c>
      <c r="BS4" s="15" t="s">
        <v>11</v>
      </c>
    </row>
    <row r="5" s="1" customFormat="1" ht="12" customHeight="1">
      <c r="B5" s="18"/>
      <c r="D5" s="22" t="s">
        <v>12</v>
      </c>
      <c r="K5" s="23" t="s">
        <v>13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R5" s="18"/>
      <c r="BE5" s="24" t="s">
        <v>14</v>
      </c>
      <c r="BS5" s="15" t="s">
        <v>6</v>
      </c>
    </row>
    <row r="6" s="1" customFormat="1" ht="36.96" customHeight="1">
      <c r="B6" s="18"/>
      <c r="D6" s="25" t="s">
        <v>15</v>
      </c>
      <c r="K6" s="26" t="s">
        <v>16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R6" s="18"/>
      <c r="BE6" s="27"/>
      <c r="BS6" s="15" t="s">
        <v>6</v>
      </c>
    </row>
    <row r="7" s="1" customFormat="1" ht="12" customHeight="1">
      <c r="B7" s="18"/>
      <c r="D7" s="28" t="s">
        <v>17</v>
      </c>
      <c r="K7" s="23" t="s">
        <v>1</v>
      </c>
      <c r="AK7" s="28" t="s">
        <v>18</v>
      </c>
      <c r="AN7" s="23" t="s">
        <v>1</v>
      </c>
      <c r="AR7" s="18"/>
      <c r="BE7" s="27"/>
      <c r="BS7" s="15" t="s">
        <v>6</v>
      </c>
    </row>
    <row r="8" s="1" customFormat="1" ht="12" customHeight="1">
      <c r="B8" s="18"/>
      <c r="D8" s="28" t="s">
        <v>19</v>
      </c>
      <c r="K8" s="23" t="s">
        <v>20</v>
      </c>
      <c r="AK8" s="28" t="s">
        <v>21</v>
      </c>
      <c r="AN8" s="29" t="s">
        <v>22</v>
      </c>
      <c r="AR8" s="18"/>
      <c r="BE8" s="27"/>
      <c r="BS8" s="15" t="s">
        <v>6</v>
      </c>
    </row>
    <row r="9" s="1" customFormat="1" ht="14.4" customHeight="1">
      <c r="B9" s="18"/>
      <c r="AR9" s="18"/>
      <c r="BE9" s="27"/>
      <c r="BS9" s="15" t="s">
        <v>6</v>
      </c>
    </row>
    <row r="10" s="1" customFormat="1" ht="12" customHeight="1">
      <c r="B10" s="18"/>
      <c r="D10" s="28" t="s">
        <v>23</v>
      </c>
      <c r="AK10" s="28" t="s">
        <v>24</v>
      </c>
      <c r="AN10" s="23" t="s">
        <v>1</v>
      </c>
      <c r="AR10" s="18"/>
      <c r="BE10" s="27"/>
      <c r="BS10" s="15" t="s">
        <v>6</v>
      </c>
    </row>
    <row r="11" s="1" customFormat="1" ht="18.48" customHeight="1">
      <c r="B11" s="18"/>
      <c r="E11" s="23" t="s">
        <v>25</v>
      </c>
      <c r="AK11" s="28" t="s">
        <v>26</v>
      </c>
      <c r="AN11" s="23" t="s">
        <v>1</v>
      </c>
      <c r="AR11" s="18"/>
      <c r="BE11" s="27"/>
      <c r="BS11" s="15" t="s">
        <v>6</v>
      </c>
    </row>
    <row r="12" s="1" customFormat="1" ht="6.96" customHeight="1">
      <c r="B12" s="18"/>
      <c r="AR12" s="18"/>
      <c r="BE12" s="27"/>
      <c r="BS12" s="15" t="s">
        <v>6</v>
      </c>
    </row>
    <row r="13" s="1" customFormat="1" ht="12" customHeight="1">
      <c r="B13" s="18"/>
      <c r="D13" s="28" t="s">
        <v>27</v>
      </c>
      <c r="AK13" s="28" t="s">
        <v>24</v>
      </c>
      <c r="AN13" s="30" t="s">
        <v>28</v>
      </c>
      <c r="AR13" s="18"/>
      <c r="BE13" s="27"/>
      <c r="BS13" s="15" t="s">
        <v>6</v>
      </c>
    </row>
    <row r="14">
      <c r="B14" s="18"/>
      <c r="E14" s="30" t="s">
        <v>28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28" t="s">
        <v>26</v>
      </c>
      <c r="AN14" s="30" t="s">
        <v>28</v>
      </c>
      <c r="AR14" s="18"/>
      <c r="BE14" s="27"/>
      <c r="BS14" s="15" t="s">
        <v>6</v>
      </c>
    </row>
    <row r="15" s="1" customFormat="1" ht="6.96" customHeight="1">
      <c r="B15" s="18"/>
      <c r="AR15" s="18"/>
      <c r="BE15" s="27"/>
      <c r="BS15" s="15" t="s">
        <v>3</v>
      </c>
    </row>
    <row r="16" s="1" customFormat="1" ht="12" customHeight="1">
      <c r="B16" s="18"/>
      <c r="D16" s="28" t="s">
        <v>29</v>
      </c>
      <c r="AK16" s="28" t="s">
        <v>24</v>
      </c>
      <c r="AN16" s="23" t="s">
        <v>1</v>
      </c>
      <c r="AR16" s="18"/>
      <c r="BE16" s="27"/>
      <c r="BS16" s="15" t="s">
        <v>3</v>
      </c>
    </row>
    <row r="17" s="1" customFormat="1" ht="18.48" customHeight="1">
      <c r="B17" s="18"/>
      <c r="E17" s="23" t="s">
        <v>30</v>
      </c>
      <c r="AK17" s="28" t="s">
        <v>26</v>
      </c>
      <c r="AN17" s="23" t="s">
        <v>1</v>
      </c>
      <c r="AR17" s="18"/>
      <c r="BE17" s="27"/>
      <c r="BS17" s="15" t="s">
        <v>31</v>
      </c>
    </row>
    <row r="18" s="1" customFormat="1" ht="6.96" customHeight="1">
      <c r="B18" s="18"/>
      <c r="AR18" s="18"/>
      <c r="BE18" s="27"/>
      <c r="BS18" s="15" t="s">
        <v>6</v>
      </c>
    </row>
    <row r="19" s="1" customFormat="1" ht="12" customHeight="1">
      <c r="B19" s="18"/>
      <c r="D19" s="28" t="s">
        <v>32</v>
      </c>
      <c r="AK19" s="28" t="s">
        <v>24</v>
      </c>
      <c r="AN19" s="23" t="s">
        <v>1</v>
      </c>
      <c r="AR19" s="18"/>
      <c r="BE19" s="27"/>
      <c r="BS19" s="15" t="s">
        <v>6</v>
      </c>
    </row>
    <row r="20" s="1" customFormat="1" ht="18.48" customHeight="1">
      <c r="B20" s="18"/>
      <c r="E20" s="23" t="s">
        <v>33</v>
      </c>
      <c r="AK20" s="28" t="s">
        <v>26</v>
      </c>
      <c r="AN20" s="23" t="s">
        <v>1</v>
      </c>
      <c r="AR20" s="18"/>
      <c r="BE20" s="27"/>
      <c r="BS20" s="15" t="s">
        <v>31</v>
      </c>
    </row>
    <row r="21" s="1" customFormat="1" ht="6.96" customHeight="1">
      <c r="B21" s="18"/>
      <c r="AR21" s="18"/>
      <c r="BE21" s="27"/>
    </row>
    <row r="22" s="1" customFormat="1" ht="12" customHeight="1">
      <c r="B22" s="18"/>
      <c r="D22" s="28" t="s">
        <v>34</v>
      </c>
      <c r="AR22" s="18"/>
      <c r="BE22" s="27"/>
    </row>
    <row r="23" s="1" customFormat="1" ht="227.25" customHeight="1">
      <c r="B23" s="18"/>
      <c r="E23" s="32" t="s">
        <v>35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R23" s="18"/>
      <c r="BE23" s="27"/>
    </row>
    <row r="24" s="1" customFormat="1" ht="6.96" customHeight="1">
      <c r="B24" s="18"/>
      <c r="AR24" s="18"/>
      <c r="BE24" s="27"/>
    </row>
    <row r="25" s="1" customFormat="1" ht="6.96" customHeight="1">
      <c r="B25" s="18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R25" s="18"/>
      <c r="BE25" s="27"/>
    </row>
    <row r="26" s="2" customFormat="1" ht="25.92" customHeight="1">
      <c r="A26" s="34"/>
      <c r="B26" s="35"/>
      <c r="C26" s="34"/>
      <c r="D26" s="36" t="s">
        <v>36</v>
      </c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8">
        <f>ROUND(AG94,2)</f>
        <v>0</v>
      </c>
      <c r="AL26" s="37"/>
      <c r="AM26" s="37"/>
      <c r="AN26" s="37"/>
      <c r="AO26" s="37"/>
      <c r="AP26" s="34"/>
      <c r="AQ26" s="34"/>
      <c r="AR26" s="35"/>
      <c r="BE26" s="27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5"/>
      <c r="BE27" s="27"/>
    </row>
    <row r="28" s="2" customForma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39" t="s">
        <v>37</v>
      </c>
      <c r="M28" s="39"/>
      <c r="N28" s="39"/>
      <c r="O28" s="39"/>
      <c r="P28" s="39"/>
      <c r="Q28" s="34"/>
      <c r="R28" s="34"/>
      <c r="S28" s="34"/>
      <c r="T28" s="34"/>
      <c r="U28" s="34"/>
      <c r="V28" s="34"/>
      <c r="W28" s="39" t="s">
        <v>38</v>
      </c>
      <c r="X28" s="39"/>
      <c r="Y28" s="39"/>
      <c r="Z28" s="39"/>
      <c r="AA28" s="39"/>
      <c r="AB28" s="39"/>
      <c r="AC28" s="39"/>
      <c r="AD28" s="39"/>
      <c r="AE28" s="39"/>
      <c r="AF28" s="34"/>
      <c r="AG28" s="34"/>
      <c r="AH28" s="34"/>
      <c r="AI28" s="34"/>
      <c r="AJ28" s="34"/>
      <c r="AK28" s="39" t="s">
        <v>39</v>
      </c>
      <c r="AL28" s="39"/>
      <c r="AM28" s="39"/>
      <c r="AN28" s="39"/>
      <c r="AO28" s="39"/>
      <c r="AP28" s="34"/>
      <c r="AQ28" s="34"/>
      <c r="AR28" s="35"/>
      <c r="BE28" s="27"/>
    </row>
    <row r="29" s="3" customFormat="1" ht="14.4" customHeight="1">
      <c r="A29" s="3"/>
      <c r="B29" s="40"/>
      <c r="C29" s="3"/>
      <c r="D29" s="28" t="s">
        <v>40</v>
      </c>
      <c r="E29" s="3"/>
      <c r="F29" s="41" t="s">
        <v>41</v>
      </c>
      <c r="G29" s="3"/>
      <c r="H29" s="3"/>
      <c r="I29" s="3"/>
      <c r="J29" s="3"/>
      <c r="K29" s="3"/>
      <c r="L29" s="42">
        <v>0.23000000000000001</v>
      </c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4">
        <f>ROUND(AZ94, 2)</f>
        <v>0</v>
      </c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4">
        <f>ROUND(AV94, 2)</f>
        <v>0</v>
      </c>
      <c r="AL29" s="43"/>
      <c r="AM29" s="43"/>
      <c r="AN29" s="43"/>
      <c r="AO29" s="43"/>
      <c r="AP29" s="43"/>
      <c r="AQ29" s="43"/>
      <c r="AR29" s="45"/>
      <c r="AS29" s="43"/>
      <c r="AT29" s="43"/>
      <c r="AU29" s="43"/>
      <c r="AV29" s="43"/>
      <c r="AW29" s="43"/>
      <c r="AX29" s="43"/>
      <c r="AY29" s="43"/>
      <c r="AZ29" s="43"/>
      <c r="BE29" s="46"/>
    </row>
    <row r="30" s="3" customFormat="1" ht="14.4" customHeight="1">
      <c r="A30" s="3"/>
      <c r="B30" s="40"/>
      <c r="C30" s="3"/>
      <c r="D30" s="3"/>
      <c r="E30" s="3"/>
      <c r="F30" s="41" t="s">
        <v>42</v>
      </c>
      <c r="G30" s="3"/>
      <c r="H30" s="3"/>
      <c r="I30" s="3"/>
      <c r="J30" s="3"/>
      <c r="K30" s="3"/>
      <c r="L30" s="42">
        <v>0.23000000000000001</v>
      </c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4">
        <f>ROUND(BA94, 2)</f>
        <v>0</v>
      </c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4">
        <f>ROUND(AW94, 2)</f>
        <v>0</v>
      </c>
      <c r="AL30" s="43"/>
      <c r="AM30" s="43"/>
      <c r="AN30" s="43"/>
      <c r="AO30" s="43"/>
      <c r="AP30" s="43"/>
      <c r="AQ30" s="43"/>
      <c r="AR30" s="45"/>
      <c r="AS30" s="43"/>
      <c r="AT30" s="43"/>
      <c r="AU30" s="43"/>
      <c r="AV30" s="43"/>
      <c r="AW30" s="43"/>
      <c r="AX30" s="43"/>
      <c r="AY30" s="43"/>
      <c r="AZ30" s="43"/>
      <c r="BE30" s="46"/>
    </row>
    <row r="31" hidden="1" s="3" customFormat="1" ht="14.4" customHeight="1">
      <c r="A31" s="3"/>
      <c r="B31" s="40"/>
      <c r="C31" s="3"/>
      <c r="D31" s="3"/>
      <c r="E31" s="3"/>
      <c r="F31" s="28" t="s">
        <v>43</v>
      </c>
      <c r="G31" s="3"/>
      <c r="H31" s="3"/>
      <c r="I31" s="3"/>
      <c r="J31" s="3"/>
      <c r="K31" s="3"/>
      <c r="L31" s="47">
        <v>0.23000000000000001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8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8">
        <v>0</v>
      </c>
      <c r="AL31" s="3"/>
      <c r="AM31" s="3"/>
      <c r="AN31" s="3"/>
      <c r="AO31" s="3"/>
      <c r="AP31" s="3"/>
      <c r="AQ31" s="3"/>
      <c r="AR31" s="40"/>
      <c r="BE31" s="46"/>
    </row>
    <row r="32" hidden="1" s="3" customFormat="1" ht="14.4" customHeight="1">
      <c r="A32" s="3"/>
      <c r="B32" s="40"/>
      <c r="C32" s="3"/>
      <c r="D32" s="3"/>
      <c r="E32" s="3"/>
      <c r="F32" s="28" t="s">
        <v>44</v>
      </c>
      <c r="G32" s="3"/>
      <c r="H32" s="3"/>
      <c r="I32" s="3"/>
      <c r="J32" s="3"/>
      <c r="K32" s="3"/>
      <c r="L32" s="47">
        <v>0.23000000000000001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8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8">
        <v>0</v>
      </c>
      <c r="AL32" s="3"/>
      <c r="AM32" s="3"/>
      <c r="AN32" s="3"/>
      <c r="AO32" s="3"/>
      <c r="AP32" s="3"/>
      <c r="AQ32" s="3"/>
      <c r="AR32" s="40"/>
      <c r="BE32" s="46"/>
    </row>
    <row r="33" hidden="1" s="3" customFormat="1" ht="14.4" customHeight="1">
      <c r="A33" s="3"/>
      <c r="B33" s="40"/>
      <c r="C33" s="3"/>
      <c r="D33" s="3"/>
      <c r="E33" s="3"/>
      <c r="F33" s="41" t="s">
        <v>45</v>
      </c>
      <c r="G33" s="3"/>
      <c r="H33" s="3"/>
      <c r="I33" s="3"/>
      <c r="J33" s="3"/>
      <c r="K33" s="3"/>
      <c r="L33" s="42">
        <v>0</v>
      </c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4">
        <f>ROUND(BD94, 2)</f>
        <v>0</v>
      </c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4">
        <v>0</v>
      </c>
      <c r="AL33" s="43"/>
      <c r="AM33" s="43"/>
      <c r="AN33" s="43"/>
      <c r="AO33" s="43"/>
      <c r="AP33" s="43"/>
      <c r="AQ33" s="43"/>
      <c r="AR33" s="45"/>
      <c r="AS33" s="43"/>
      <c r="AT33" s="43"/>
      <c r="AU33" s="43"/>
      <c r="AV33" s="43"/>
      <c r="AW33" s="43"/>
      <c r="AX33" s="43"/>
      <c r="AY33" s="43"/>
      <c r="AZ33" s="43"/>
      <c r="BE33" s="46"/>
    </row>
    <row r="34" s="2" customFormat="1" ht="6.96" customHeight="1">
      <c r="A34" s="34"/>
      <c r="B34" s="35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5"/>
      <c r="BE34" s="27"/>
    </row>
    <row r="35" s="2" customFormat="1" ht="25.92" customHeight="1">
      <c r="A35" s="34"/>
      <c r="B35" s="35"/>
      <c r="C35" s="49"/>
      <c r="D35" s="50" t="s">
        <v>46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47</v>
      </c>
      <c r="U35" s="51"/>
      <c r="V35" s="51"/>
      <c r="W35" s="51"/>
      <c r="X35" s="53" t="s">
        <v>48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35"/>
      <c r="BE35" s="34"/>
    </row>
    <row r="36" s="2" customFormat="1" ht="6.96" customHeight="1">
      <c r="A36" s="34"/>
      <c r="B36" s="35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5"/>
      <c r="BE36" s="34"/>
    </row>
    <row r="37" s="2" customFormat="1" ht="14.4" customHeight="1">
      <c r="A37" s="34"/>
      <c r="B37" s="35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5"/>
      <c r="BE37" s="34"/>
    </row>
    <row r="38" s="1" customFormat="1" ht="14.4" customHeight="1">
      <c r="B38" s="18"/>
      <c r="AR38" s="18"/>
    </row>
    <row r="39" s="1" customFormat="1" ht="14.4" customHeight="1">
      <c r="B39" s="18"/>
      <c r="AR39" s="18"/>
    </row>
    <row r="40" s="1" customFormat="1" ht="14.4" customHeight="1">
      <c r="B40" s="18"/>
      <c r="AR40" s="18"/>
    </row>
    <row r="41" s="1" customFormat="1" ht="14.4" customHeight="1">
      <c r="B41" s="18"/>
      <c r="AR41" s="18"/>
    </row>
    <row r="42" s="1" customFormat="1" ht="14.4" customHeight="1">
      <c r="B42" s="18"/>
      <c r="AR42" s="18"/>
    </row>
    <row r="43" s="1" customFormat="1" ht="14.4" customHeight="1">
      <c r="B43" s="18"/>
      <c r="AR43" s="18"/>
    </row>
    <row r="44" s="1" customFormat="1" ht="14.4" customHeight="1">
      <c r="B44" s="18"/>
      <c r="AR44" s="18"/>
    </row>
    <row r="45" s="1" customFormat="1" ht="14.4" customHeight="1">
      <c r="B45" s="18"/>
      <c r="AR45" s="18"/>
    </row>
    <row r="46" s="1" customFormat="1" ht="14.4" customHeight="1">
      <c r="B46" s="18"/>
      <c r="AR46" s="18"/>
    </row>
    <row r="47" s="1" customFormat="1" ht="14.4" customHeight="1">
      <c r="B47" s="18"/>
      <c r="AR47" s="18"/>
    </row>
    <row r="48" s="1" customFormat="1" ht="14.4" customHeight="1">
      <c r="B48" s="18"/>
      <c r="AR48" s="18"/>
    </row>
    <row r="49" s="2" customFormat="1" ht="14.4" customHeight="1">
      <c r="B49" s="56"/>
      <c r="D49" s="57" t="s">
        <v>49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7" t="s">
        <v>50</v>
      </c>
      <c r="AI49" s="58"/>
      <c r="AJ49" s="58"/>
      <c r="AK49" s="58"/>
      <c r="AL49" s="58"/>
      <c r="AM49" s="58"/>
      <c r="AN49" s="58"/>
      <c r="AO49" s="58"/>
      <c r="AR49" s="56"/>
    </row>
    <row r="50">
      <c r="B50" s="18"/>
      <c r="AR50" s="18"/>
    </row>
    <row r="51">
      <c r="B51" s="18"/>
      <c r="AR51" s="18"/>
    </row>
    <row r="52">
      <c r="B52" s="18"/>
      <c r="AR52" s="18"/>
    </row>
    <row r="53">
      <c r="B53" s="18"/>
      <c r="AR53" s="18"/>
    </row>
    <row r="54">
      <c r="B54" s="18"/>
      <c r="AR54" s="18"/>
    </row>
    <row r="55">
      <c r="B55" s="18"/>
      <c r="AR55" s="18"/>
    </row>
    <row r="56">
      <c r="B56" s="18"/>
      <c r="AR56" s="18"/>
    </row>
    <row r="57">
      <c r="B57" s="18"/>
      <c r="AR57" s="18"/>
    </row>
    <row r="58">
      <c r="B58" s="18"/>
      <c r="AR58" s="18"/>
    </row>
    <row r="59">
      <c r="B59" s="18"/>
      <c r="AR59" s="18"/>
    </row>
    <row r="60" s="2" customFormat="1">
      <c r="A60" s="34"/>
      <c r="B60" s="35"/>
      <c r="C60" s="34"/>
      <c r="D60" s="59" t="s">
        <v>51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9" t="s">
        <v>52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9" t="s">
        <v>51</v>
      </c>
      <c r="AI60" s="37"/>
      <c r="AJ60" s="37"/>
      <c r="AK60" s="37"/>
      <c r="AL60" s="37"/>
      <c r="AM60" s="59" t="s">
        <v>52</v>
      </c>
      <c r="AN60" s="37"/>
      <c r="AO60" s="37"/>
      <c r="AP60" s="34"/>
      <c r="AQ60" s="34"/>
      <c r="AR60" s="35"/>
      <c r="BE60" s="34"/>
    </row>
    <row r="61">
      <c r="B61" s="18"/>
      <c r="AR61" s="18"/>
    </row>
    <row r="62">
      <c r="B62" s="18"/>
      <c r="AR62" s="18"/>
    </row>
    <row r="63">
      <c r="B63" s="18"/>
      <c r="AR63" s="18"/>
    </row>
    <row r="64" s="2" customFormat="1">
      <c r="A64" s="34"/>
      <c r="B64" s="35"/>
      <c r="C64" s="34"/>
      <c r="D64" s="57" t="s">
        <v>53</v>
      </c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57" t="s">
        <v>54</v>
      </c>
      <c r="AI64" s="60"/>
      <c r="AJ64" s="60"/>
      <c r="AK64" s="60"/>
      <c r="AL64" s="60"/>
      <c r="AM64" s="60"/>
      <c r="AN64" s="60"/>
      <c r="AO64" s="60"/>
      <c r="AP64" s="34"/>
      <c r="AQ64" s="34"/>
      <c r="AR64" s="35"/>
      <c r="BE64" s="34"/>
    </row>
    <row r="65">
      <c r="B65" s="18"/>
      <c r="AR65" s="18"/>
    </row>
    <row r="66">
      <c r="B66" s="18"/>
      <c r="AR66" s="18"/>
    </row>
    <row r="67">
      <c r="B67" s="18"/>
      <c r="AR67" s="18"/>
    </row>
    <row r="68">
      <c r="B68" s="18"/>
      <c r="AR68" s="18"/>
    </row>
    <row r="69">
      <c r="B69" s="18"/>
      <c r="AR69" s="18"/>
    </row>
    <row r="70">
      <c r="B70" s="18"/>
      <c r="AR70" s="18"/>
    </row>
    <row r="71">
      <c r="B71" s="18"/>
      <c r="AR71" s="18"/>
    </row>
    <row r="72">
      <c r="B72" s="18"/>
      <c r="AR72" s="18"/>
    </row>
    <row r="73">
      <c r="B73" s="18"/>
      <c r="AR73" s="18"/>
    </row>
    <row r="74">
      <c r="B74" s="18"/>
      <c r="AR74" s="18"/>
    </row>
    <row r="75" s="2" customFormat="1">
      <c r="A75" s="34"/>
      <c r="B75" s="35"/>
      <c r="C75" s="34"/>
      <c r="D75" s="59" t="s">
        <v>51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9" t="s">
        <v>52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9" t="s">
        <v>51</v>
      </c>
      <c r="AI75" s="37"/>
      <c r="AJ75" s="37"/>
      <c r="AK75" s="37"/>
      <c r="AL75" s="37"/>
      <c r="AM75" s="59" t="s">
        <v>52</v>
      </c>
      <c r="AN75" s="37"/>
      <c r="AO75" s="37"/>
      <c r="AP75" s="34"/>
      <c r="AQ75" s="34"/>
      <c r="AR75" s="35"/>
      <c r="BE75" s="34"/>
    </row>
    <row r="76" s="2" customFormat="1">
      <c r="A76" s="34"/>
      <c r="B76" s="35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5"/>
      <c r="BE76" s="34"/>
    </row>
    <row r="77" s="2" customFormat="1" ht="6.96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35"/>
      <c r="B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35"/>
      <c r="BE81" s="34"/>
    </row>
    <row r="82" s="2" customFormat="1" ht="24.96" customHeight="1">
      <c r="A82" s="34"/>
      <c r="B82" s="35"/>
      <c r="C82" s="19" t="s">
        <v>55</v>
      </c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5"/>
      <c r="B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5"/>
      <c r="BE83" s="34"/>
    </row>
    <row r="84" s="4" customFormat="1" ht="12" customHeight="1">
      <c r="A84" s="4"/>
      <c r="B84" s="65"/>
      <c r="C84" s="28" t="s">
        <v>12</v>
      </c>
      <c r="D84" s="4"/>
      <c r="E84" s="4"/>
      <c r="F84" s="4"/>
      <c r="G84" s="4"/>
      <c r="H84" s="4"/>
      <c r="I84" s="4"/>
      <c r="J84" s="4"/>
      <c r="K84" s="4"/>
      <c r="L84" s="4" t="str">
        <f>K5</f>
        <v>25-126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5"/>
      <c r="BE84" s="4"/>
    </row>
    <row r="85" s="5" customFormat="1" ht="36.96" customHeight="1">
      <c r="A85" s="5"/>
      <c r="B85" s="66"/>
      <c r="C85" s="67" t="s">
        <v>15</v>
      </c>
      <c r="D85" s="5"/>
      <c r="E85" s="5"/>
      <c r="F85" s="5"/>
      <c r="G85" s="5"/>
      <c r="H85" s="5"/>
      <c r="I85" s="5"/>
      <c r="J85" s="5"/>
      <c r="K85" s="5"/>
      <c r="L85" s="68" t="str">
        <f>K6</f>
        <v>Obnova bytového domu Mikovíniho 9, 11, Bratislava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6"/>
      <c r="BE85" s="5"/>
    </row>
    <row r="86" s="2" customFormat="1" ht="6.96" customHeight="1">
      <c r="A86" s="34"/>
      <c r="B86" s="35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5"/>
      <c r="BE86" s="34"/>
    </row>
    <row r="87" s="2" customFormat="1" ht="12" customHeight="1">
      <c r="A87" s="34"/>
      <c r="B87" s="35"/>
      <c r="C87" s="28" t="s">
        <v>19</v>
      </c>
      <c r="D87" s="34"/>
      <c r="E87" s="34"/>
      <c r="F87" s="34"/>
      <c r="G87" s="34"/>
      <c r="H87" s="34"/>
      <c r="I87" s="34"/>
      <c r="J87" s="34"/>
      <c r="K87" s="34"/>
      <c r="L87" s="69" t="str">
        <f>IF(K8="","",K8)</f>
        <v>Mikovíniho 9, 11, Bratislava</v>
      </c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28" t="s">
        <v>21</v>
      </c>
      <c r="AJ87" s="34"/>
      <c r="AK87" s="34"/>
      <c r="AL87" s="34"/>
      <c r="AM87" s="70" t="str">
        <f>IF(AN8= "","",AN8)</f>
        <v>21. 10. 2025</v>
      </c>
      <c r="AN87" s="70"/>
      <c r="AO87" s="34"/>
      <c r="AP87" s="34"/>
      <c r="AQ87" s="34"/>
      <c r="AR87" s="35"/>
      <c r="B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5"/>
      <c r="BE88" s="34"/>
    </row>
    <row r="89" s="2" customFormat="1" ht="25.65" customHeight="1">
      <c r="A89" s="34"/>
      <c r="B89" s="35"/>
      <c r="C89" s="28" t="s">
        <v>23</v>
      </c>
      <c r="D89" s="34"/>
      <c r="E89" s="34"/>
      <c r="F89" s="34"/>
      <c r="G89" s="34"/>
      <c r="H89" s="34"/>
      <c r="I89" s="34"/>
      <c r="J89" s="34"/>
      <c r="K89" s="34"/>
      <c r="L89" s="4" t="str">
        <f>IF(E11= "","",E11)</f>
        <v>Bytové družstvo BA III, Kominárska 6, BA - správca</v>
      </c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28" t="s">
        <v>29</v>
      </c>
      <c r="AJ89" s="34"/>
      <c r="AK89" s="34"/>
      <c r="AL89" s="34"/>
      <c r="AM89" s="71" t="str">
        <f>IF(E17="","",E17)</f>
        <v>PF7 s.r.o., Teslova 1, 821 02 Bratislava</v>
      </c>
      <c r="AN89" s="4"/>
      <c r="AO89" s="4"/>
      <c r="AP89" s="4"/>
      <c r="AQ89" s="34"/>
      <c r="AR89" s="35"/>
      <c r="AS89" s="72" t="s">
        <v>56</v>
      </c>
      <c r="AT89" s="73"/>
      <c r="AU89" s="74"/>
      <c r="AV89" s="74"/>
      <c r="AW89" s="74"/>
      <c r="AX89" s="74"/>
      <c r="AY89" s="74"/>
      <c r="AZ89" s="74"/>
      <c r="BA89" s="74"/>
      <c r="BB89" s="74"/>
      <c r="BC89" s="74"/>
      <c r="BD89" s="75"/>
      <c r="BE89" s="34"/>
    </row>
    <row r="90" s="2" customFormat="1" ht="25.65" customHeight="1">
      <c r="A90" s="34"/>
      <c r="B90" s="35"/>
      <c r="C90" s="28" t="s">
        <v>27</v>
      </c>
      <c r="D90" s="34"/>
      <c r="E90" s="34"/>
      <c r="F90" s="34"/>
      <c r="G90" s="34"/>
      <c r="H90" s="34"/>
      <c r="I90" s="34"/>
      <c r="J90" s="34"/>
      <c r="K90" s="34"/>
      <c r="L90" s="4" t="str">
        <f>IF(E14= "Vyplň údaj","",E14)</f>
        <v/>
      </c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28" t="s">
        <v>32</v>
      </c>
      <c r="AJ90" s="34"/>
      <c r="AK90" s="34"/>
      <c r="AL90" s="34"/>
      <c r="AM90" s="71" t="str">
        <f>IF(E20="","",E20)</f>
        <v>Ing. Hladíková, Ing. Žarnovický</v>
      </c>
      <c r="AN90" s="4"/>
      <c r="AO90" s="4"/>
      <c r="AP90" s="4"/>
      <c r="AQ90" s="34"/>
      <c r="AR90" s="35"/>
      <c r="AS90" s="76"/>
      <c r="AT90" s="77"/>
      <c r="AU90" s="78"/>
      <c r="AV90" s="78"/>
      <c r="AW90" s="78"/>
      <c r="AX90" s="78"/>
      <c r="AY90" s="78"/>
      <c r="AZ90" s="78"/>
      <c r="BA90" s="78"/>
      <c r="BB90" s="78"/>
      <c r="BC90" s="78"/>
      <c r="BD90" s="79"/>
      <c r="BE90" s="34"/>
    </row>
    <row r="91" s="2" customFormat="1" ht="10.8" customHeight="1">
      <c r="A91" s="34"/>
      <c r="B91" s="35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5"/>
      <c r="AS91" s="76"/>
      <c r="AT91" s="77"/>
      <c r="AU91" s="78"/>
      <c r="AV91" s="78"/>
      <c r="AW91" s="78"/>
      <c r="AX91" s="78"/>
      <c r="AY91" s="78"/>
      <c r="AZ91" s="78"/>
      <c r="BA91" s="78"/>
      <c r="BB91" s="78"/>
      <c r="BC91" s="78"/>
      <c r="BD91" s="79"/>
      <c r="BE91" s="34"/>
    </row>
    <row r="92" s="2" customFormat="1" ht="29.28" customHeight="1">
      <c r="A92" s="34"/>
      <c r="B92" s="35"/>
      <c r="C92" s="80" t="s">
        <v>57</v>
      </c>
      <c r="D92" s="81"/>
      <c r="E92" s="81"/>
      <c r="F92" s="81"/>
      <c r="G92" s="81"/>
      <c r="H92" s="82"/>
      <c r="I92" s="83" t="s">
        <v>58</v>
      </c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4" t="s">
        <v>59</v>
      </c>
      <c r="AH92" s="81"/>
      <c r="AI92" s="81"/>
      <c r="AJ92" s="81"/>
      <c r="AK92" s="81"/>
      <c r="AL92" s="81"/>
      <c r="AM92" s="81"/>
      <c r="AN92" s="83" t="s">
        <v>60</v>
      </c>
      <c r="AO92" s="81"/>
      <c r="AP92" s="85"/>
      <c r="AQ92" s="86" t="s">
        <v>61</v>
      </c>
      <c r="AR92" s="35"/>
      <c r="AS92" s="87" t="s">
        <v>62</v>
      </c>
      <c r="AT92" s="88" t="s">
        <v>63</v>
      </c>
      <c r="AU92" s="88" t="s">
        <v>64</v>
      </c>
      <c r="AV92" s="88" t="s">
        <v>65</v>
      </c>
      <c r="AW92" s="88" t="s">
        <v>66</v>
      </c>
      <c r="AX92" s="88" t="s">
        <v>67</v>
      </c>
      <c r="AY92" s="88" t="s">
        <v>68</v>
      </c>
      <c r="AZ92" s="88" t="s">
        <v>69</v>
      </c>
      <c r="BA92" s="88" t="s">
        <v>70</v>
      </c>
      <c r="BB92" s="88" t="s">
        <v>71</v>
      </c>
      <c r="BC92" s="88" t="s">
        <v>72</v>
      </c>
      <c r="BD92" s="89" t="s">
        <v>73</v>
      </c>
      <c r="BE92" s="34"/>
    </row>
    <row r="93" s="2" customFormat="1" ht="10.8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5"/>
      <c r="AS93" s="90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2"/>
      <c r="BE93" s="34"/>
    </row>
    <row r="94" s="6" customFormat="1" ht="32.4" customHeight="1">
      <c r="A94" s="6"/>
      <c r="B94" s="93"/>
      <c r="C94" s="94" t="s">
        <v>74</v>
      </c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6">
        <f>ROUND(SUM(AG95:AG109),2)</f>
        <v>0</v>
      </c>
      <c r="AH94" s="96"/>
      <c r="AI94" s="96"/>
      <c r="AJ94" s="96"/>
      <c r="AK94" s="96"/>
      <c r="AL94" s="96"/>
      <c r="AM94" s="96"/>
      <c r="AN94" s="97">
        <f>SUM(AG94,AT94)</f>
        <v>0</v>
      </c>
      <c r="AO94" s="97"/>
      <c r="AP94" s="97"/>
      <c r="AQ94" s="98" t="s">
        <v>1</v>
      </c>
      <c r="AR94" s="93"/>
      <c r="AS94" s="99">
        <f>ROUND(SUM(AS95:AS109),2)</f>
        <v>0</v>
      </c>
      <c r="AT94" s="100">
        <f>ROUND(SUM(AV94:AW94),2)</f>
        <v>0</v>
      </c>
      <c r="AU94" s="101">
        <f>ROUND(SUM(AU95:AU109),5)</f>
        <v>0</v>
      </c>
      <c r="AV94" s="100">
        <f>ROUND(AZ94*L29,2)</f>
        <v>0</v>
      </c>
      <c r="AW94" s="100">
        <f>ROUND(BA94*L30,2)</f>
        <v>0</v>
      </c>
      <c r="AX94" s="100">
        <f>ROUND(BB94*L29,2)</f>
        <v>0</v>
      </c>
      <c r="AY94" s="100">
        <f>ROUND(BC94*L30,2)</f>
        <v>0</v>
      </c>
      <c r="AZ94" s="100">
        <f>ROUND(SUM(AZ95:AZ109),2)</f>
        <v>0</v>
      </c>
      <c r="BA94" s="100">
        <f>ROUND(SUM(BA95:BA109),2)</f>
        <v>0</v>
      </c>
      <c r="BB94" s="100">
        <f>ROUND(SUM(BB95:BB109),2)</f>
        <v>0</v>
      </c>
      <c r="BC94" s="100">
        <f>ROUND(SUM(BC95:BC109),2)</f>
        <v>0</v>
      </c>
      <c r="BD94" s="102">
        <f>ROUND(SUM(BD95:BD109),2)</f>
        <v>0</v>
      </c>
      <c r="BE94" s="6"/>
      <c r="BS94" s="103" t="s">
        <v>75</v>
      </c>
      <c r="BT94" s="103" t="s">
        <v>76</v>
      </c>
      <c r="BU94" s="104" t="s">
        <v>77</v>
      </c>
      <c r="BV94" s="103" t="s">
        <v>78</v>
      </c>
      <c r="BW94" s="103" t="s">
        <v>4</v>
      </c>
      <c r="BX94" s="103" t="s">
        <v>79</v>
      </c>
      <c r="CL94" s="103" t="s">
        <v>1</v>
      </c>
    </row>
    <row r="95" s="7" customFormat="1" ht="24.75" customHeight="1">
      <c r="A95" s="105" t="s">
        <v>80</v>
      </c>
      <c r="B95" s="106"/>
      <c r="C95" s="107"/>
      <c r="D95" s="108" t="s">
        <v>81</v>
      </c>
      <c r="E95" s="108"/>
      <c r="F95" s="108"/>
      <c r="G95" s="108"/>
      <c r="H95" s="108"/>
      <c r="I95" s="109"/>
      <c r="J95" s="108" t="s">
        <v>82</v>
      </c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10">
        <f>'01 - Odstránenie porúch a...'!J30</f>
        <v>0</v>
      </c>
      <c r="AH95" s="109"/>
      <c r="AI95" s="109"/>
      <c r="AJ95" s="109"/>
      <c r="AK95" s="109"/>
      <c r="AL95" s="109"/>
      <c r="AM95" s="109"/>
      <c r="AN95" s="110">
        <f>SUM(AG95,AT95)</f>
        <v>0</v>
      </c>
      <c r="AO95" s="109"/>
      <c r="AP95" s="109"/>
      <c r="AQ95" s="111" t="s">
        <v>83</v>
      </c>
      <c r="AR95" s="106"/>
      <c r="AS95" s="112">
        <v>0</v>
      </c>
      <c r="AT95" s="113">
        <f>ROUND(SUM(AV95:AW95),2)</f>
        <v>0</v>
      </c>
      <c r="AU95" s="114">
        <f>'01 - Odstránenie porúch a...'!P124</f>
        <v>0</v>
      </c>
      <c r="AV95" s="113">
        <f>'01 - Odstránenie porúch a...'!J33</f>
        <v>0</v>
      </c>
      <c r="AW95" s="113">
        <f>'01 - Odstránenie porúch a...'!J34</f>
        <v>0</v>
      </c>
      <c r="AX95" s="113">
        <f>'01 - Odstránenie porúch a...'!J35</f>
        <v>0</v>
      </c>
      <c r="AY95" s="113">
        <f>'01 - Odstránenie porúch a...'!J36</f>
        <v>0</v>
      </c>
      <c r="AZ95" s="113">
        <f>'01 - Odstránenie porúch a...'!F33</f>
        <v>0</v>
      </c>
      <c r="BA95" s="113">
        <f>'01 - Odstránenie porúch a...'!F34</f>
        <v>0</v>
      </c>
      <c r="BB95" s="113">
        <f>'01 - Odstránenie porúch a...'!F35</f>
        <v>0</v>
      </c>
      <c r="BC95" s="113">
        <f>'01 - Odstránenie porúch a...'!F36</f>
        <v>0</v>
      </c>
      <c r="BD95" s="115">
        <f>'01 - Odstránenie porúch a...'!F37</f>
        <v>0</v>
      </c>
      <c r="BE95" s="7"/>
      <c r="BT95" s="116" t="s">
        <v>84</v>
      </c>
      <c r="BV95" s="116" t="s">
        <v>78</v>
      </c>
      <c r="BW95" s="116" t="s">
        <v>85</v>
      </c>
      <c r="BX95" s="116" t="s">
        <v>4</v>
      </c>
      <c r="CL95" s="116" t="s">
        <v>1</v>
      </c>
      <c r="CM95" s="116" t="s">
        <v>76</v>
      </c>
    </row>
    <row r="96" s="7" customFormat="1" ht="24.75" customHeight="1">
      <c r="A96" s="105" t="s">
        <v>80</v>
      </c>
      <c r="B96" s="106"/>
      <c r="C96" s="107"/>
      <c r="D96" s="108" t="s">
        <v>86</v>
      </c>
      <c r="E96" s="108"/>
      <c r="F96" s="108"/>
      <c r="G96" s="108"/>
      <c r="H96" s="108"/>
      <c r="I96" s="109"/>
      <c r="J96" s="108" t="s">
        <v>87</v>
      </c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8"/>
      <c r="AB96" s="108"/>
      <c r="AC96" s="108"/>
      <c r="AD96" s="108"/>
      <c r="AE96" s="108"/>
      <c r="AF96" s="108"/>
      <c r="AG96" s="110">
        <f>'02 - Odstránenie porúch a...'!J30</f>
        <v>0</v>
      </c>
      <c r="AH96" s="109"/>
      <c r="AI96" s="109"/>
      <c r="AJ96" s="109"/>
      <c r="AK96" s="109"/>
      <c r="AL96" s="109"/>
      <c r="AM96" s="109"/>
      <c r="AN96" s="110">
        <f>SUM(AG96,AT96)</f>
        <v>0</v>
      </c>
      <c r="AO96" s="109"/>
      <c r="AP96" s="109"/>
      <c r="AQ96" s="111" t="s">
        <v>83</v>
      </c>
      <c r="AR96" s="106"/>
      <c r="AS96" s="112">
        <v>0</v>
      </c>
      <c r="AT96" s="113">
        <f>ROUND(SUM(AV96:AW96),2)</f>
        <v>0</v>
      </c>
      <c r="AU96" s="114">
        <f>'02 - Odstránenie porúch a...'!P122</f>
        <v>0</v>
      </c>
      <c r="AV96" s="113">
        <f>'02 - Odstránenie porúch a...'!J33</f>
        <v>0</v>
      </c>
      <c r="AW96" s="113">
        <f>'02 - Odstránenie porúch a...'!J34</f>
        <v>0</v>
      </c>
      <c r="AX96" s="113">
        <f>'02 - Odstránenie porúch a...'!J35</f>
        <v>0</v>
      </c>
      <c r="AY96" s="113">
        <f>'02 - Odstránenie porúch a...'!J36</f>
        <v>0</v>
      </c>
      <c r="AZ96" s="113">
        <f>'02 - Odstránenie porúch a...'!F33</f>
        <v>0</v>
      </c>
      <c r="BA96" s="113">
        <f>'02 - Odstránenie porúch a...'!F34</f>
        <v>0</v>
      </c>
      <c r="BB96" s="113">
        <f>'02 - Odstránenie porúch a...'!F35</f>
        <v>0</v>
      </c>
      <c r="BC96" s="113">
        <f>'02 - Odstránenie porúch a...'!F36</f>
        <v>0</v>
      </c>
      <c r="BD96" s="115">
        <f>'02 - Odstránenie porúch a...'!F37</f>
        <v>0</v>
      </c>
      <c r="BE96" s="7"/>
      <c r="BT96" s="116" t="s">
        <v>84</v>
      </c>
      <c r="BV96" s="116" t="s">
        <v>78</v>
      </c>
      <c r="BW96" s="116" t="s">
        <v>88</v>
      </c>
      <c r="BX96" s="116" t="s">
        <v>4</v>
      </c>
      <c r="CL96" s="116" t="s">
        <v>1</v>
      </c>
      <c r="CM96" s="116" t="s">
        <v>76</v>
      </c>
    </row>
    <row r="97" s="7" customFormat="1" ht="16.5" customHeight="1">
      <c r="A97" s="105" t="s">
        <v>80</v>
      </c>
      <c r="B97" s="106"/>
      <c r="C97" s="107"/>
      <c r="D97" s="108" t="s">
        <v>89</v>
      </c>
      <c r="E97" s="108"/>
      <c r="F97" s="108"/>
      <c r="G97" s="108"/>
      <c r="H97" s="108"/>
      <c r="I97" s="109"/>
      <c r="J97" s="108" t="s">
        <v>90</v>
      </c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08"/>
      <c r="AG97" s="110">
        <f>'03 - Odstránenie porúch b...'!J30</f>
        <v>0</v>
      </c>
      <c r="AH97" s="109"/>
      <c r="AI97" s="109"/>
      <c r="AJ97" s="109"/>
      <c r="AK97" s="109"/>
      <c r="AL97" s="109"/>
      <c r="AM97" s="109"/>
      <c r="AN97" s="110">
        <f>SUM(AG97,AT97)</f>
        <v>0</v>
      </c>
      <c r="AO97" s="109"/>
      <c r="AP97" s="109"/>
      <c r="AQ97" s="111" t="s">
        <v>83</v>
      </c>
      <c r="AR97" s="106"/>
      <c r="AS97" s="112">
        <v>0</v>
      </c>
      <c r="AT97" s="113">
        <f>ROUND(SUM(AV97:AW97),2)</f>
        <v>0</v>
      </c>
      <c r="AU97" s="114">
        <f>'03 - Odstránenie porúch b...'!P126</f>
        <v>0</v>
      </c>
      <c r="AV97" s="113">
        <f>'03 - Odstránenie porúch b...'!J33</f>
        <v>0</v>
      </c>
      <c r="AW97" s="113">
        <f>'03 - Odstránenie porúch b...'!J34</f>
        <v>0</v>
      </c>
      <c r="AX97" s="113">
        <f>'03 - Odstránenie porúch b...'!J35</f>
        <v>0</v>
      </c>
      <c r="AY97" s="113">
        <f>'03 - Odstránenie porúch b...'!J36</f>
        <v>0</v>
      </c>
      <c r="AZ97" s="113">
        <f>'03 - Odstránenie porúch b...'!F33</f>
        <v>0</v>
      </c>
      <c r="BA97" s="113">
        <f>'03 - Odstránenie porúch b...'!F34</f>
        <v>0</v>
      </c>
      <c r="BB97" s="113">
        <f>'03 - Odstránenie porúch b...'!F35</f>
        <v>0</v>
      </c>
      <c r="BC97" s="113">
        <f>'03 - Odstránenie porúch b...'!F36</f>
        <v>0</v>
      </c>
      <c r="BD97" s="115">
        <f>'03 - Odstránenie porúch b...'!F37</f>
        <v>0</v>
      </c>
      <c r="BE97" s="7"/>
      <c r="BT97" s="116" t="s">
        <v>84</v>
      </c>
      <c r="BV97" s="116" t="s">
        <v>78</v>
      </c>
      <c r="BW97" s="116" t="s">
        <v>91</v>
      </c>
      <c r="BX97" s="116" t="s">
        <v>4</v>
      </c>
      <c r="CL97" s="116" t="s">
        <v>1</v>
      </c>
      <c r="CM97" s="116" t="s">
        <v>76</v>
      </c>
    </row>
    <row r="98" s="7" customFormat="1" ht="16.5" customHeight="1">
      <c r="A98" s="105" t="s">
        <v>80</v>
      </c>
      <c r="B98" s="106"/>
      <c r="C98" s="107"/>
      <c r="D98" s="108" t="s">
        <v>92</v>
      </c>
      <c r="E98" s="108"/>
      <c r="F98" s="108"/>
      <c r="G98" s="108"/>
      <c r="H98" s="108"/>
      <c r="I98" s="109"/>
      <c r="J98" s="108" t="s">
        <v>93</v>
      </c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08"/>
      <c r="AG98" s="110">
        <f>'04 - Oprava a zateplenie ...'!J30</f>
        <v>0</v>
      </c>
      <c r="AH98" s="109"/>
      <c r="AI98" s="109"/>
      <c r="AJ98" s="109"/>
      <c r="AK98" s="109"/>
      <c r="AL98" s="109"/>
      <c r="AM98" s="109"/>
      <c r="AN98" s="110">
        <f>SUM(AG98,AT98)</f>
        <v>0</v>
      </c>
      <c r="AO98" s="109"/>
      <c r="AP98" s="109"/>
      <c r="AQ98" s="111" t="s">
        <v>83</v>
      </c>
      <c r="AR98" s="106"/>
      <c r="AS98" s="112">
        <v>0</v>
      </c>
      <c r="AT98" s="113">
        <f>ROUND(SUM(AV98:AW98),2)</f>
        <v>0</v>
      </c>
      <c r="AU98" s="114">
        <f>'04 - Oprava a zateplenie ...'!P127</f>
        <v>0</v>
      </c>
      <c r="AV98" s="113">
        <f>'04 - Oprava a zateplenie ...'!J33</f>
        <v>0</v>
      </c>
      <c r="AW98" s="113">
        <f>'04 - Oprava a zateplenie ...'!J34</f>
        <v>0</v>
      </c>
      <c r="AX98" s="113">
        <f>'04 - Oprava a zateplenie ...'!J35</f>
        <v>0</v>
      </c>
      <c r="AY98" s="113">
        <f>'04 - Oprava a zateplenie ...'!J36</f>
        <v>0</v>
      </c>
      <c r="AZ98" s="113">
        <f>'04 - Oprava a zateplenie ...'!F33</f>
        <v>0</v>
      </c>
      <c r="BA98" s="113">
        <f>'04 - Oprava a zateplenie ...'!F34</f>
        <v>0</v>
      </c>
      <c r="BB98" s="113">
        <f>'04 - Oprava a zateplenie ...'!F35</f>
        <v>0</v>
      </c>
      <c r="BC98" s="113">
        <f>'04 - Oprava a zateplenie ...'!F36</f>
        <v>0</v>
      </c>
      <c r="BD98" s="115">
        <f>'04 - Oprava a zateplenie ...'!F37</f>
        <v>0</v>
      </c>
      <c r="BE98" s="7"/>
      <c r="BT98" s="116" t="s">
        <v>84</v>
      </c>
      <c r="BV98" s="116" t="s">
        <v>78</v>
      </c>
      <c r="BW98" s="116" t="s">
        <v>94</v>
      </c>
      <c r="BX98" s="116" t="s">
        <v>4</v>
      </c>
      <c r="CL98" s="116" t="s">
        <v>1</v>
      </c>
      <c r="CM98" s="116" t="s">
        <v>76</v>
      </c>
    </row>
    <row r="99" s="7" customFormat="1" ht="16.5" customHeight="1">
      <c r="A99" s="105" t="s">
        <v>80</v>
      </c>
      <c r="B99" s="106"/>
      <c r="C99" s="107"/>
      <c r="D99" s="108" t="s">
        <v>95</v>
      </c>
      <c r="E99" s="108"/>
      <c r="F99" s="108"/>
      <c r="G99" s="108"/>
      <c r="H99" s="108"/>
      <c r="I99" s="109"/>
      <c r="J99" s="108" t="s">
        <v>96</v>
      </c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10">
        <f>'05 - Oprava strechy'!J30</f>
        <v>0</v>
      </c>
      <c r="AH99" s="109"/>
      <c r="AI99" s="109"/>
      <c r="AJ99" s="109"/>
      <c r="AK99" s="109"/>
      <c r="AL99" s="109"/>
      <c r="AM99" s="109"/>
      <c r="AN99" s="110">
        <f>SUM(AG99,AT99)</f>
        <v>0</v>
      </c>
      <c r="AO99" s="109"/>
      <c r="AP99" s="109"/>
      <c r="AQ99" s="111" t="s">
        <v>83</v>
      </c>
      <c r="AR99" s="106"/>
      <c r="AS99" s="112">
        <v>0</v>
      </c>
      <c r="AT99" s="113">
        <f>ROUND(SUM(AV99:AW99),2)</f>
        <v>0</v>
      </c>
      <c r="AU99" s="114">
        <f>'05 - Oprava strechy'!P119</f>
        <v>0</v>
      </c>
      <c r="AV99" s="113">
        <f>'05 - Oprava strechy'!J33</f>
        <v>0</v>
      </c>
      <c r="AW99" s="113">
        <f>'05 - Oprava strechy'!J34</f>
        <v>0</v>
      </c>
      <c r="AX99" s="113">
        <f>'05 - Oprava strechy'!J35</f>
        <v>0</v>
      </c>
      <c r="AY99" s="113">
        <f>'05 - Oprava strechy'!J36</f>
        <v>0</v>
      </c>
      <c r="AZ99" s="113">
        <f>'05 - Oprava strechy'!F33</f>
        <v>0</v>
      </c>
      <c r="BA99" s="113">
        <f>'05 - Oprava strechy'!F34</f>
        <v>0</v>
      </c>
      <c r="BB99" s="113">
        <f>'05 - Oprava strechy'!F35</f>
        <v>0</v>
      </c>
      <c r="BC99" s="113">
        <f>'05 - Oprava strechy'!F36</f>
        <v>0</v>
      </c>
      <c r="BD99" s="115">
        <f>'05 - Oprava strechy'!F37</f>
        <v>0</v>
      </c>
      <c r="BE99" s="7"/>
      <c r="BT99" s="116" t="s">
        <v>84</v>
      </c>
      <c r="BV99" s="116" t="s">
        <v>78</v>
      </c>
      <c r="BW99" s="116" t="s">
        <v>97</v>
      </c>
      <c r="BX99" s="116" t="s">
        <v>4</v>
      </c>
      <c r="CL99" s="116" t="s">
        <v>1</v>
      </c>
      <c r="CM99" s="116" t="s">
        <v>76</v>
      </c>
    </row>
    <row r="100" s="7" customFormat="1" ht="16.5" customHeight="1">
      <c r="A100" s="105" t="s">
        <v>80</v>
      </c>
      <c r="B100" s="106"/>
      <c r="C100" s="107"/>
      <c r="D100" s="108" t="s">
        <v>98</v>
      </c>
      <c r="E100" s="108"/>
      <c r="F100" s="108"/>
      <c r="G100" s="108"/>
      <c r="H100" s="108"/>
      <c r="I100" s="109"/>
      <c r="J100" s="108" t="s">
        <v>99</v>
      </c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10">
        <f>'06 - Zateplenie stropov 1.PP'!J30</f>
        <v>0</v>
      </c>
      <c r="AH100" s="109"/>
      <c r="AI100" s="109"/>
      <c r="AJ100" s="109"/>
      <c r="AK100" s="109"/>
      <c r="AL100" s="109"/>
      <c r="AM100" s="109"/>
      <c r="AN100" s="110">
        <f>SUM(AG100,AT100)</f>
        <v>0</v>
      </c>
      <c r="AO100" s="109"/>
      <c r="AP100" s="109"/>
      <c r="AQ100" s="111" t="s">
        <v>83</v>
      </c>
      <c r="AR100" s="106"/>
      <c r="AS100" s="112">
        <v>0</v>
      </c>
      <c r="AT100" s="113">
        <f>ROUND(SUM(AV100:AW100),2)</f>
        <v>0</v>
      </c>
      <c r="AU100" s="114">
        <f>'06 - Zateplenie stropov 1.PP'!P125</f>
        <v>0</v>
      </c>
      <c r="AV100" s="113">
        <f>'06 - Zateplenie stropov 1.PP'!J33</f>
        <v>0</v>
      </c>
      <c r="AW100" s="113">
        <f>'06 - Zateplenie stropov 1.PP'!J34</f>
        <v>0</v>
      </c>
      <c r="AX100" s="113">
        <f>'06 - Zateplenie stropov 1.PP'!J35</f>
        <v>0</v>
      </c>
      <c r="AY100" s="113">
        <f>'06 - Zateplenie stropov 1.PP'!J36</f>
        <v>0</v>
      </c>
      <c r="AZ100" s="113">
        <f>'06 - Zateplenie stropov 1.PP'!F33</f>
        <v>0</v>
      </c>
      <c r="BA100" s="113">
        <f>'06 - Zateplenie stropov 1.PP'!F34</f>
        <v>0</v>
      </c>
      <c r="BB100" s="113">
        <f>'06 - Zateplenie stropov 1.PP'!F35</f>
        <v>0</v>
      </c>
      <c r="BC100" s="113">
        <f>'06 - Zateplenie stropov 1.PP'!F36</f>
        <v>0</v>
      </c>
      <c r="BD100" s="115">
        <f>'06 - Zateplenie stropov 1.PP'!F37</f>
        <v>0</v>
      </c>
      <c r="BE100" s="7"/>
      <c r="BT100" s="116" t="s">
        <v>84</v>
      </c>
      <c r="BV100" s="116" t="s">
        <v>78</v>
      </c>
      <c r="BW100" s="116" t="s">
        <v>100</v>
      </c>
      <c r="BX100" s="116" t="s">
        <v>4</v>
      </c>
      <c r="CL100" s="116" t="s">
        <v>1</v>
      </c>
      <c r="CM100" s="116" t="s">
        <v>76</v>
      </c>
    </row>
    <row r="101" s="7" customFormat="1" ht="24.75" customHeight="1">
      <c r="A101" s="105" t="s">
        <v>80</v>
      </c>
      <c r="B101" s="106"/>
      <c r="C101" s="107"/>
      <c r="D101" s="108" t="s">
        <v>101</v>
      </c>
      <c r="E101" s="108"/>
      <c r="F101" s="108"/>
      <c r="G101" s="108"/>
      <c r="H101" s="108"/>
      <c r="I101" s="109"/>
      <c r="J101" s="108" t="s">
        <v>102</v>
      </c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10">
        <f>'07 - Ostatné práce obnovy...'!J30</f>
        <v>0</v>
      </c>
      <c r="AH101" s="109"/>
      <c r="AI101" s="109"/>
      <c r="AJ101" s="109"/>
      <c r="AK101" s="109"/>
      <c r="AL101" s="109"/>
      <c r="AM101" s="109"/>
      <c r="AN101" s="110">
        <f>SUM(AG101,AT101)</f>
        <v>0</v>
      </c>
      <c r="AO101" s="109"/>
      <c r="AP101" s="109"/>
      <c r="AQ101" s="111" t="s">
        <v>83</v>
      </c>
      <c r="AR101" s="106"/>
      <c r="AS101" s="112">
        <v>0</v>
      </c>
      <c r="AT101" s="113">
        <f>ROUND(SUM(AV101:AW101),2)</f>
        <v>0</v>
      </c>
      <c r="AU101" s="114">
        <f>'07 - Ostatné práce obnovy...'!P133</f>
        <v>0</v>
      </c>
      <c r="AV101" s="113">
        <f>'07 - Ostatné práce obnovy...'!J33</f>
        <v>0</v>
      </c>
      <c r="AW101" s="113">
        <f>'07 - Ostatné práce obnovy...'!J34</f>
        <v>0</v>
      </c>
      <c r="AX101" s="113">
        <f>'07 - Ostatné práce obnovy...'!J35</f>
        <v>0</v>
      </c>
      <c r="AY101" s="113">
        <f>'07 - Ostatné práce obnovy...'!J36</f>
        <v>0</v>
      </c>
      <c r="AZ101" s="113">
        <f>'07 - Ostatné práce obnovy...'!F33</f>
        <v>0</v>
      </c>
      <c r="BA101" s="113">
        <f>'07 - Ostatné práce obnovy...'!F34</f>
        <v>0</v>
      </c>
      <c r="BB101" s="113">
        <f>'07 - Ostatné práce obnovy...'!F35</f>
        <v>0</v>
      </c>
      <c r="BC101" s="113">
        <f>'07 - Ostatné práce obnovy...'!F36</f>
        <v>0</v>
      </c>
      <c r="BD101" s="115">
        <f>'07 - Ostatné práce obnovy...'!F37</f>
        <v>0</v>
      </c>
      <c r="BE101" s="7"/>
      <c r="BT101" s="116" t="s">
        <v>84</v>
      </c>
      <c r="BV101" s="116" t="s">
        <v>78</v>
      </c>
      <c r="BW101" s="116" t="s">
        <v>103</v>
      </c>
      <c r="BX101" s="116" t="s">
        <v>4</v>
      </c>
      <c r="CL101" s="116" t="s">
        <v>1</v>
      </c>
      <c r="CM101" s="116" t="s">
        <v>76</v>
      </c>
    </row>
    <row r="102" s="7" customFormat="1" ht="16.5" customHeight="1">
      <c r="A102" s="105" t="s">
        <v>80</v>
      </c>
      <c r="B102" s="106"/>
      <c r="C102" s="107"/>
      <c r="D102" s="108" t="s">
        <v>104</v>
      </c>
      <c r="E102" s="108"/>
      <c r="F102" s="108"/>
      <c r="G102" s="108"/>
      <c r="H102" s="108"/>
      <c r="I102" s="109"/>
      <c r="J102" s="108" t="s">
        <v>105</v>
      </c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  <c r="AB102" s="108"/>
      <c r="AC102" s="108"/>
      <c r="AD102" s="108"/>
      <c r="AE102" s="108"/>
      <c r="AF102" s="108"/>
      <c r="AG102" s="110">
        <f>'08 - Výmena brán a okien ...'!J30</f>
        <v>0</v>
      </c>
      <c r="AH102" s="109"/>
      <c r="AI102" s="109"/>
      <c r="AJ102" s="109"/>
      <c r="AK102" s="109"/>
      <c r="AL102" s="109"/>
      <c r="AM102" s="109"/>
      <c r="AN102" s="110">
        <f>SUM(AG102,AT102)</f>
        <v>0</v>
      </c>
      <c r="AO102" s="109"/>
      <c r="AP102" s="109"/>
      <c r="AQ102" s="111" t="s">
        <v>83</v>
      </c>
      <c r="AR102" s="106"/>
      <c r="AS102" s="112">
        <v>0</v>
      </c>
      <c r="AT102" s="113">
        <f>ROUND(SUM(AV102:AW102),2)</f>
        <v>0</v>
      </c>
      <c r="AU102" s="114">
        <f>'08 - Výmena brán a okien ...'!P123</f>
        <v>0</v>
      </c>
      <c r="AV102" s="113">
        <f>'08 - Výmena brán a okien ...'!J33</f>
        <v>0</v>
      </c>
      <c r="AW102" s="113">
        <f>'08 - Výmena brán a okien ...'!J34</f>
        <v>0</v>
      </c>
      <c r="AX102" s="113">
        <f>'08 - Výmena brán a okien ...'!J35</f>
        <v>0</v>
      </c>
      <c r="AY102" s="113">
        <f>'08 - Výmena brán a okien ...'!J36</f>
        <v>0</v>
      </c>
      <c r="AZ102" s="113">
        <f>'08 - Výmena brán a okien ...'!F33</f>
        <v>0</v>
      </c>
      <c r="BA102" s="113">
        <f>'08 - Výmena brán a okien ...'!F34</f>
        <v>0</v>
      </c>
      <c r="BB102" s="113">
        <f>'08 - Výmena brán a okien ...'!F35</f>
        <v>0</v>
      </c>
      <c r="BC102" s="113">
        <f>'08 - Výmena brán a okien ...'!F36</f>
        <v>0</v>
      </c>
      <c r="BD102" s="115">
        <f>'08 - Výmena brán a okien ...'!F37</f>
        <v>0</v>
      </c>
      <c r="BE102" s="7"/>
      <c r="BT102" s="116" t="s">
        <v>84</v>
      </c>
      <c r="BV102" s="116" t="s">
        <v>78</v>
      </c>
      <c r="BW102" s="116" t="s">
        <v>106</v>
      </c>
      <c r="BX102" s="116" t="s">
        <v>4</v>
      </c>
      <c r="CL102" s="116" t="s">
        <v>1</v>
      </c>
      <c r="CM102" s="116" t="s">
        <v>76</v>
      </c>
    </row>
    <row r="103" s="7" customFormat="1" ht="16.5" customHeight="1">
      <c r="A103" s="105" t="s">
        <v>80</v>
      </c>
      <c r="B103" s="106"/>
      <c r="C103" s="107"/>
      <c r="D103" s="108" t="s">
        <v>107</v>
      </c>
      <c r="E103" s="108"/>
      <c r="F103" s="108"/>
      <c r="G103" s="108"/>
      <c r="H103" s="108"/>
      <c r="I103" s="109"/>
      <c r="J103" s="108" t="s">
        <v>108</v>
      </c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  <c r="AA103" s="108"/>
      <c r="AB103" s="108"/>
      <c r="AC103" s="108"/>
      <c r="AD103" s="108"/>
      <c r="AE103" s="108"/>
      <c r="AF103" s="108"/>
      <c r="AG103" s="110">
        <f>'09 - Zdravotechnika'!J30</f>
        <v>0</v>
      </c>
      <c r="AH103" s="109"/>
      <c r="AI103" s="109"/>
      <c r="AJ103" s="109"/>
      <c r="AK103" s="109"/>
      <c r="AL103" s="109"/>
      <c r="AM103" s="109"/>
      <c r="AN103" s="110">
        <f>SUM(AG103,AT103)</f>
        <v>0</v>
      </c>
      <c r="AO103" s="109"/>
      <c r="AP103" s="109"/>
      <c r="AQ103" s="111" t="s">
        <v>83</v>
      </c>
      <c r="AR103" s="106"/>
      <c r="AS103" s="112">
        <v>0</v>
      </c>
      <c r="AT103" s="113">
        <f>ROUND(SUM(AV103:AW103),2)</f>
        <v>0</v>
      </c>
      <c r="AU103" s="114">
        <f>'09 - Zdravotechnika'!P129</f>
        <v>0</v>
      </c>
      <c r="AV103" s="113">
        <f>'09 - Zdravotechnika'!J33</f>
        <v>0</v>
      </c>
      <c r="AW103" s="113">
        <f>'09 - Zdravotechnika'!J34</f>
        <v>0</v>
      </c>
      <c r="AX103" s="113">
        <f>'09 - Zdravotechnika'!J35</f>
        <v>0</v>
      </c>
      <c r="AY103" s="113">
        <f>'09 - Zdravotechnika'!J36</f>
        <v>0</v>
      </c>
      <c r="AZ103" s="113">
        <f>'09 - Zdravotechnika'!F33</f>
        <v>0</v>
      </c>
      <c r="BA103" s="113">
        <f>'09 - Zdravotechnika'!F34</f>
        <v>0</v>
      </c>
      <c r="BB103" s="113">
        <f>'09 - Zdravotechnika'!F35</f>
        <v>0</v>
      </c>
      <c r="BC103" s="113">
        <f>'09 - Zdravotechnika'!F36</f>
        <v>0</v>
      </c>
      <c r="BD103" s="115">
        <f>'09 - Zdravotechnika'!F37</f>
        <v>0</v>
      </c>
      <c r="BE103" s="7"/>
      <c r="BT103" s="116" t="s">
        <v>84</v>
      </c>
      <c r="BV103" s="116" t="s">
        <v>78</v>
      </c>
      <c r="BW103" s="116" t="s">
        <v>109</v>
      </c>
      <c r="BX103" s="116" t="s">
        <v>4</v>
      </c>
      <c r="CL103" s="116" t="s">
        <v>1</v>
      </c>
      <c r="CM103" s="116" t="s">
        <v>76</v>
      </c>
    </row>
    <row r="104" s="7" customFormat="1" ht="16.5" customHeight="1">
      <c r="A104" s="105" t="s">
        <v>80</v>
      </c>
      <c r="B104" s="106"/>
      <c r="C104" s="107"/>
      <c r="D104" s="108" t="s">
        <v>110</v>
      </c>
      <c r="E104" s="108"/>
      <c r="F104" s="108"/>
      <c r="G104" s="108"/>
      <c r="H104" s="108"/>
      <c r="I104" s="109"/>
      <c r="J104" s="108" t="s">
        <v>111</v>
      </c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08"/>
      <c r="AG104" s="110">
        <f>'10 - Plynofikácia'!J30</f>
        <v>0</v>
      </c>
      <c r="AH104" s="109"/>
      <c r="AI104" s="109"/>
      <c r="AJ104" s="109"/>
      <c r="AK104" s="109"/>
      <c r="AL104" s="109"/>
      <c r="AM104" s="109"/>
      <c r="AN104" s="110">
        <f>SUM(AG104,AT104)</f>
        <v>0</v>
      </c>
      <c r="AO104" s="109"/>
      <c r="AP104" s="109"/>
      <c r="AQ104" s="111" t="s">
        <v>83</v>
      </c>
      <c r="AR104" s="106"/>
      <c r="AS104" s="112">
        <v>0</v>
      </c>
      <c r="AT104" s="113">
        <f>ROUND(SUM(AV104:AW104),2)</f>
        <v>0</v>
      </c>
      <c r="AU104" s="114">
        <f>'10 - Plynofikácia'!P119</f>
        <v>0</v>
      </c>
      <c r="AV104" s="113">
        <f>'10 - Plynofikácia'!J33</f>
        <v>0</v>
      </c>
      <c r="AW104" s="113">
        <f>'10 - Plynofikácia'!J34</f>
        <v>0</v>
      </c>
      <c r="AX104" s="113">
        <f>'10 - Plynofikácia'!J35</f>
        <v>0</v>
      </c>
      <c r="AY104" s="113">
        <f>'10 - Plynofikácia'!J36</f>
        <v>0</v>
      </c>
      <c r="AZ104" s="113">
        <f>'10 - Plynofikácia'!F33</f>
        <v>0</v>
      </c>
      <c r="BA104" s="113">
        <f>'10 - Plynofikácia'!F34</f>
        <v>0</v>
      </c>
      <c r="BB104" s="113">
        <f>'10 - Plynofikácia'!F35</f>
        <v>0</v>
      </c>
      <c r="BC104" s="113">
        <f>'10 - Plynofikácia'!F36</f>
        <v>0</v>
      </c>
      <c r="BD104" s="115">
        <f>'10 - Plynofikácia'!F37</f>
        <v>0</v>
      </c>
      <c r="BE104" s="7"/>
      <c r="BT104" s="116" t="s">
        <v>84</v>
      </c>
      <c r="BV104" s="116" t="s">
        <v>78</v>
      </c>
      <c r="BW104" s="116" t="s">
        <v>112</v>
      </c>
      <c r="BX104" s="116" t="s">
        <v>4</v>
      </c>
      <c r="CL104" s="116" t="s">
        <v>1</v>
      </c>
      <c r="CM104" s="116" t="s">
        <v>76</v>
      </c>
    </row>
    <row r="105" s="7" customFormat="1" ht="16.5" customHeight="1">
      <c r="A105" s="105" t="s">
        <v>80</v>
      </c>
      <c r="B105" s="106"/>
      <c r="C105" s="107"/>
      <c r="D105" s="108" t="s">
        <v>113</v>
      </c>
      <c r="E105" s="108"/>
      <c r="F105" s="108"/>
      <c r="G105" s="108"/>
      <c r="H105" s="108"/>
      <c r="I105" s="109"/>
      <c r="J105" s="108" t="s">
        <v>114</v>
      </c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10">
        <f>'11 - Vzduchotechnika'!J30</f>
        <v>0</v>
      </c>
      <c r="AH105" s="109"/>
      <c r="AI105" s="109"/>
      <c r="AJ105" s="109"/>
      <c r="AK105" s="109"/>
      <c r="AL105" s="109"/>
      <c r="AM105" s="109"/>
      <c r="AN105" s="110">
        <f>SUM(AG105,AT105)</f>
        <v>0</v>
      </c>
      <c r="AO105" s="109"/>
      <c r="AP105" s="109"/>
      <c r="AQ105" s="111" t="s">
        <v>83</v>
      </c>
      <c r="AR105" s="106"/>
      <c r="AS105" s="112">
        <v>0</v>
      </c>
      <c r="AT105" s="113">
        <f>ROUND(SUM(AV105:AW105),2)</f>
        <v>0</v>
      </c>
      <c r="AU105" s="114">
        <f>'11 - Vzduchotechnika'!P118</f>
        <v>0</v>
      </c>
      <c r="AV105" s="113">
        <f>'11 - Vzduchotechnika'!J33</f>
        <v>0</v>
      </c>
      <c r="AW105" s="113">
        <f>'11 - Vzduchotechnika'!J34</f>
        <v>0</v>
      </c>
      <c r="AX105" s="113">
        <f>'11 - Vzduchotechnika'!J35</f>
        <v>0</v>
      </c>
      <c r="AY105" s="113">
        <f>'11 - Vzduchotechnika'!J36</f>
        <v>0</v>
      </c>
      <c r="AZ105" s="113">
        <f>'11 - Vzduchotechnika'!F33</f>
        <v>0</v>
      </c>
      <c r="BA105" s="113">
        <f>'11 - Vzduchotechnika'!F34</f>
        <v>0</v>
      </c>
      <c r="BB105" s="113">
        <f>'11 - Vzduchotechnika'!F35</f>
        <v>0</v>
      </c>
      <c r="BC105" s="113">
        <f>'11 - Vzduchotechnika'!F36</f>
        <v>0</v>
      </c>
      <c r="BD105" s="115">
        <f>'11 - Vzduchotechnika'!F37</f>
        <v>0</v>
      </c>
      <c r="BE105" s="7"/>
      <c r="BT105" s="116" t="s">
        <v>84</v>
      </c>
      <c r="BV105" s="116" t="s">
        <v>78</v>
      </c>
      <c r="BW105" s="116" t="s">
        <v>115</v>
      </c>
      <c r="BX105" s="116" t="s">
        <v>4</v>
      </c>
      <c r="CL105" s="116" t="s">
        <v>1</v>
      </c>
      <c r="CM105" s="116" t="s">
        <v>76</v>
      </c>
    </row>
    <row r="106" s="7" customFormat="1" ht="16.5" customHeight="1">
      <c r="A106" s="105" t="s">
        <v>80</v>
      </c>
      <c r="B106" s="106"/>
      <c r="C106" s="107"/>
      <c r="D106" s="108" t="s">
        <v>116</v>
      </c>
      <c r="E106" s="108"/>
      <c r="F106" s="108"/>
      <c r="G106" s="108"/>
      <c r="H106" s="108"/>
      <c r="I106" s="109"/>
      <c r="J106" s="108" t="s">
        <v>117</v>
      </c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10">
        <f>'12 - Hydraulické vyregulo...'!J30</f>
        <v>0</v>
      </c>
      <c r="AH106" s="109"/>
      <c r="AI106" s="109"/>
      <c r="AJ106" s="109"/>
      <c r="AK106" s="109"/>
      <c r="AL106" s="109"/>
      <c r="AM106" s="109"/>
      <c r="AN106" s="110">
        <f>SUM(AG106,AT106)</f>
        <v>0</v>
      </c>
      <c r="AO106" s="109"/>
      <c r="AP106" s="109"/>
      <c r="AQ106" s="111" t="s">
        <v>83</v>
      </c>
      <c r="AR106" s="106"/>
      <c r="AS106" s="112">
        <v>0</v>
      </c>
      <c r="AT106" s="113">
        <f>ROUND(SUM(AV106:AW106),2)</f>
        <v>0</v>
      </c>
      <c r="AU106" s="114">
        <f>'12 - Hydraulické vyregulo...'!P123</f>
        <v>0</v>
      </c>
      <c r="AV106" s="113">
        <f>'12 - Hydraulické vyregulo...'!J33</f>
        <v>0</v>
      </c>
      <c r="AW106" s="113">
        <f>'12 - Hydraulické vyregulo...'!J34</f>
        <v>0</v>
      </c>
      <c r="AX106" s="113">
        <f>'12 - Hydraulické vyregulo...'!J35</f>
        <v>0</v>
      </c>
      <c r="AY106" s="113">
        <f>'12 - Hydraulické vyregulo...'!J36</f>
        <v>0</v>
      </c>
      <c r="AZ106" s="113">
        <f>'12 - Hydraulické vyregulo...'!F33</f>
        <v>0</v>
      </c>
      <c r="BA106" s="113">
        <f>'12 - Hydraulické vyregulo...'!F34</f>
        <v>0</v>
      </c>
      <c r="BB106" s="113">
        <f>'12 - Hydraulické vyregulo...'!F35</f>
        <v>0</v>
      </c>
      <c r="BC106" s="113">
        <f>'12 - Hydraulické vyregulo...'!F36</f>
        <v>0</v>
      </c>
      <c r="BD106" s="115">
        <f>'12 - Hydraulické vyregulo...'!F37</f>
        <v>0</v>
      </c>
      <c r="BE106" s="7"/>
      <c r="BT106" s="116" t="s">
        <v>84</v>
      </c>
      <c r="BV106" s="116" t="s">
        <v>78</v>
      </c>
      <c r="BW106" s="116" t="s">
        <v>118</v>
      </c>
      <c r="BX106" s="116" t="s">
        <v>4</v>
      </c>
      <c r="CL106" s="116" t="s">
        <v>1</v>
      </c>
      <c r="CM106" s="116" t="s">
        <v>76</v>
      </c>
    </row>
    <row r="107" s="7" customFormat="1" ht="16.5" customHeight="1">
      <c r="A107" s="105" t="s">
        <v>80</v>
      </c>
      <c r="B107" s="106"/>
      <c r="C107" s="107"/>
      <c r="D107" s="108" t="s">
        <v>119</v>
      </c>
      <c r="E107" s="108"/>
      <c r="F107" s="108"/>
      <c r="G107" s="108"/>
      <c r="H107" s="108"/>
      <c r="I107" s="109"/>
      <c r="J107" s="108" t="s">
        <v>120</v>
      </c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8"/>
      <c r="AE107" s="108"/>
      <c r="AF107" s="108"/>
      <c r="AG107" s="110">
        <f>'13 - Elektroinštalácia'!J30</f>
        <v>0</v>
      </c>
      <c r="AH107" s="109"/>
      <c r="AI107" s="109"/>
      <c r="AJ107" s="109"/>
      <c r="AK107" s="109"/>
      <c r="AL107" s="109"/>
      <c r="AM107" s="109"/>
      <c r="AN107" s="110">
        <f>SUM(AG107,AT107)</f>
        <v>0</v>
      </c>
      <c r="AO107" s="109"/>
      <c r="AP107" s="109"/>
      <c r="AQ107" s="111" t="s">
        <v>83</v>
      </c>
      <c r="AR107" s="106"/>
      <c r="AS107" s="112">
        <v>0</v>
      </c>
      <c r="AT107" s="113">
        <f>ROUND(SUM(AV107:AW107),2)</f>
        <v>0</v>
      </c>
      <c r="AU107" s="114">
        <f>'13 - Elektroinštalácia'!P120</f>
        <v>0</v>
      </c>
      <c r="AV107" s="113">
        <f>'13 - Elektroinštalácia'!J33</f>
        <v>0</v>
      </c>
      <c r="AW107" s="113">
        <f>'13 - Elektroinštalácia'!J34</f>
        <v>0</v>
      </c>
      <c r="AX107" s="113">
        <f>'13 - Elektroinštalácia'!J35</f>
        <v>0</v>
      </c>
      <c r="AY107" s="113">
        <f>'13 - Elektroinštalácia'!J36</f>
        <v>0</v>
      </c>
      <c r="AZ107" s="113">
        <f>'13 - Elektroinštalácia'!F33</f>
        <v>0</v>
      </c>
      <c r="BA107" s="113">
        <f>'13 - Elektroinštalácia'!F34</f>
        <v>0</v>
      </c>
      <c r="BB107" s="113">
        <f>'13 - Elektroinštalácia'!F35</f>
        <v>0</v>
      </c>
      <c r="BC107" s="113">
        <f>'13 - Elektroinštalácia'!F36</f>
        <v>0</v>
      </c>
      <c r="BD107" s="115">
        <f>'13 - Elektroinštalácia'!F37</f>
        <v>0</v>
      </c>
      <c r="BE107" s="7"/>
      <c r="BT107" s="116" t="s">
        <v>84</v>
      </c>
      <c r="BV107" s="116" t="s">
        <v>78</v>
      </c>
      <c r="BW107" s="116" t="s">
        <v>121</v>
      </c>
      <c r="BX107" s="116" t="s">
        <v>4</v>
      </c>
      <c r="CL107" s="116" t="s">
        <v>1</v>
      </c>
      <c r="CM107" s="116" t="s">
        <v>76</v>
      </c>
    </row>
    <row r="108" s="7" customFormat="1" ht="16.5" customHeight="1">
      <c r="A108" s="105" t="s">
        <v>80</v>
      </c>
      <c r="B108" s="106"/>
      <c r="C108" s="107"/>
      <c r="D108" s="108" t="s">
        <v>122</v>
      </c>
      <c r="E108" s="108"/>
      <c r="F108" s="108"/>
      <c r="G108" s="108"/>
      <c r="H108" s="108"/>
      <c r="I108" s="109"/>
      <c r="J108" s="108" t="s">
        <v>123</v>
      </c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  <c r="AA108" s="108"/>
      <c r="AB108" s="108"/>
      <c r="AC108" s="108"/>
      <c r="AD108" s="108"/>
      <c r="AE108" s="108"/>
      <c r="AF108" s="108"/>
      <c r="AG108" s="110">
        <f>'14 - Bleskozvod'!J30</f>
        <v>0</v>
      </c>
      <c r="AH108" s="109"/>
      <c r="AI108" s="109"/>
      <c r="AJ108" s="109"/>
      <c r="AK108" s="109"/>
      <c r="AL108" s="109"/>
      <c r="AM108" s="109"/>
      <c r="AN108" s="110">
        <f>SUM(AG108,AT108)</f>
        <v>0</v>
      </c>
      <c r="AO108" s="109"/>
      <c r="AP108" s="109"/>
      <c r="AQ108" s="111" t="s">
        <v>83</v>
      </c>
      <c r="AR108" s="106"/>
      <c r="AS108" s="112">
        <v>0</v>
      </c>
      <c r="AT108" s="113">
        <f>ROUND(SUM(AV108:AW108),2)</f>
        <v>0</v>
      </c>
      <c r="AU108" s="114">
        <f>'14 - Bleskozvod'!P117</f>
        <v>0</v>
      </c>
      <c r="AV108" s="113">
        <f>'14 - Bleskozvod'!J33</f>
        <v>0</v>
      </c>
      <c r="AW108" s="113">
        <f>'14 - Bleskozvod'!J34</f>
        <v>0</v>
      </c>
      <c r="AX108" s="113">
        <f>'14 - Bleskozvod'!J35</f>
        <v>0</v>
      </c>
      <c r="AY108" s="113">
        <f>'14 - Bleskozvod'!J36</f>
        <v>0</v>
      </c>
      <c r="AZ108" s="113">
        <f>'14 - Bleskozvod'!F33</f>
        <v>0</v>
      </c>
      <c r="BA108" s="113">
        <f>'14 - Bleskozvod'!F34</f>
        <v>0</v>
      </c>
      <c r="BB108" s="113">
        <f>'14 - Bleskozvod'!F35</f>
        <v>0</v>
      </c>
      <c r="BC108" s="113">
        <f>'14 - Bleskozvod'!F36</f>
        <v>0</v>
      </c>
      <c r="BD108" s="115">
        <f>'14 - Bleskozvod'!F37</f>
        <v>0</v>
      </c>
      <c r="BE108" s="7"/>
      <c r="BT108" s="116" t="s">
        <v>84</v>
      </c>
      <c r="BV108" s="116" t="s">
        <v>78</v>
      </c>
      <c r="BW108" s="116" t="s">
        <v>124</v>
      </c>
      <c r="BX108" s="116" t="s">
        <v>4</v>
      </c>
      <c r="CL108" s="116" t="s">
        <v>1</v>
      </c>
      <c r="CM108" s="116" t="s">
        <v>76</v>
      </c>
    </row>
    <row r="109" s="7" customFormat="1" ht="16.5" customHeight="1">
      <c r="A109" s="105" t="s">
        <v>80</v>
      </c>
      <c r="B109" s="106"/>
      <c r="C109" s="107"/>
      <c r="D109" s="108" t="s">
        <v>125</v>
      </c>
      <c r="E109" s="108"/>
      <c r="F109" s="108"/>
      <c r="G109" s="108"/>
      <c r="H109" s="108"/>
      <c r="I109" s="109"/>
      <c r="J109" s="108" t="s">
        <v>126</v>
      </c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10">
        <f>'15 - Nebytový priestor - ...'!J30</f>
        <v>0</v>
      </c>
      <c r="AH109" s="109"/>
      <c r="AI109" s="109"/>
      <c r="AJ109" s="109"/>
      <c r="AK109" s="109"/>
      <c r="AL109" s="109"/>
      <c r="AM109" s="109"/>
      <c r="AN109" s="110">
        <f>SUM(AG109,AT109)</f>
        <v>0</v>
      </c>
      <c r="AO109" s="109"/>
      <c r="AP109" s="109"/>
      <c r="AQ109" s="111" t="s">
        <v>83</v>
      </c>
      <c r="AR109" s="106"/>
      <c r="AS109" s="117">
        <v>0</v>
      </c>
      <c r="AT109" s="118">
        <f>ROUND(SUM(AV109:AW109),2)</f>
        <v>0</v>
      </c>
      <c r="AU109" s="119">
        <f>'15 - Nebytový priestor - ...'!P125</f>
        <v>0</v>
      </c>
      <c r="AV109" s="118">
        <f>'15 - Nebytový priestor - ...'!J33</f>
        <v>0</v>
      </c>
      <c r="AW109" s="118">
        <f>'15 - Nebytový priestor - ...'!J34</f>
        <v>0</v>
      </c>
      <c r="AX109" s="118">
        <f>'15 - Nebytový priestor - ...'!J35</f>
        <v>0</v>
      </c>
      <c r="AY109" s="118">
        <f>'15 - Nebytový priestor - ...'!J36</f>
        <v>0</v>
      </c>
      <c r="AZ109" s="118">
        <f>'15 - Nebytový priestor - ...'!F33</f>
        <v>0</v>
      </c>
      <c r="BA109" s="118">
        <f>'15 - Nebytový priestor - ...'!F34</f>
        <v>0</v>
      </c>
      <c r="BB109" s="118">
        <f>'15 - Nebytový priestor - ...'!F35</f>
        <v>0</v>
      </c>
      <c r="BC109" s="118">
        <f>'15 - Nebytový priestor - ...'!F36</f>
        <v>0</v>
      </c>
      <c r="BD109" s="120">
        <f>'15 - Nebytový priestor - ...'!F37</f>
        <v>0</v>
      </c>
      <c r="BE109" s="7"/>
      <c r="BT109" s="116" t="s">
        <v>84</v>
      </c>
      <c r="BV109" s="116" t="s">
        <v>78</v>
      </c>
      <c r="BW109" s="116" t="s">
        <v>127</v>
      </c>
      <c r="BX109" s="116" t="s">
        <v>4</v>
      </c>
      <c r="CL109" s="116" t="s">
        <v>1</v>
      </c>
      <c r="CM109" s="116" t="s">
        <v>76</v>
      </c>
    </row>
    <row r="110" s="2" customFormat="1" ht="30" customHeight="1">
      <c r="A110" s="34"/>
      <c r="B110" s="35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5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</row>
    <row r="111" s="2" customFormat="1" ht="6.96" customHeight="1">
      <c r="A111" s="34"/>
      <c r="B111" s="61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35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</row>
  </sheetData>
  <mergeCells count="98">
    <mergeCell ref="C92:G92"/>
    <mergeCell ref="D101:H101"/>
    <mergeCell ref="D98:H98"/>
    <mergeCell ref="D95:H95"/>
    <mergeCell ref="D99:H99"/>
    <mergeCell ref="D100:H100"/>
    <mergeCell ref="D96:H96"/>
    <mergeCell ref="D97:H97"/>
    <mergeCell ref="D102:H102"/>
    <mergeCell ref="D103:H103"/>
    <mergeCell ref="D104:H104"/>
    <mergeCell ref="I92:AF92"/>
    <mergeCell ref="J101:AF101"/>
    <mergeCell ref="J100:AF100"/>
    <mergeCell ref="J102:AF102"/>
    <mergeCell ref="J103:AF103"/>
    <mergeCell ref="J99:AF99"/>
    <mergeCell ref="J97:AF97"/>
    <mergeCell ref="J98:AF98"/>
    <mergeCell ref="J104:AF104"/>
    <mergeCell ref="J96:AF96"/>
    <mergeCell ref="J95:AF95"/>
    <mergeCell ref="L85:AJ85"/>
    <mergeCell ref="D105:H105"/>
    <mergeCell ref="J105:AF105"/>
    <mergeCell ref="D106:H106"/>
    <mergeCell ref="J106:AF106"/>
    <mergeCell ref="D107:H107"/>
    <mergeCell ref="J107:AF107"/>
    <mergeCell ref="D108:H108"/>
    <mergeCell ref="J108:AF108"/>
    <mergeCell ref="D109:H109"/>
    <mergeCell ref="J109:AF109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103:AM103"/>
    <mergeCell ref="AG102:AM102"/>
    <mergeCell ref="AG92:AM92"/>
    <mergeCell ref="AG100:AM100"/>
    <mergeCell ref="AG95:AM95"/>
    <mergeCell ref="AG99:AM99"/>
    <mergeCell ref="AG101:AM101"/>
    <mergeCell ref="AG97:AM97"/>
    <mergeCell ref="AG104:AM104"/>
    <mergeCell ref="AG96:AM96"/>
    <mergeCell ref="AG98:AM98"/>
    <mergeCell ref="AM87:AN87"/>
    <mergeCell ref="AM89:AP89"/>
    <mergeCell ref="AM90:AP90"/>
    <mergeCell ref="AN104:AP104"/>
    <mergeCell ref="AN103:AP103"/>
    <mergeCell ref="AN97:AP97"/>
    <mergeCell ref="AN92:AP92"/>
    <mergeCell ref="AN102:AP102"/>
    <mergeCell ref="AN101:AP101"/>
    <mergeCell ref="AN96:AP96"/>
    <mergeCell ref="AN100:AP100"/>
    <mergeCell ref="AN98:AP98"/>
    <mergeCell ref="AN99:AP99"/>
    <mergeCell ref="AN95:AP95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G94:AM94"/>
    <mergeCell ref="AN94:AP94"/>
  </mergeCells>
  <hyperlinks>
    <hyperlink ref="A95" location="'01 - Odstránenie porúch a...'!C2" display="/"/>
    <hyperlink ref="A96" location="'02 - Odstránenie porúch a...'!C2" display="/"/>
    <hyperlink ref="A97" location="'03 - Odstránenie porúch b...'!C2" display="/"/>
    <hyperlink ref="A98" location="'04 - Oprava a zateplenie ...'!C2" display="/"/>
    <hyperlink ref="A99" location="'05 - Oprava strechy'!C2" display="/"/>
    <hyperlink ref="A100" location="'06 - Zateplenie stropov 1.PP'!C2" display="/"/>
    <hyperlink ref="A101" location="'07 - Ostatné práce obnovy...'!C2" display="/"/>
    <hyperlink ref="A102" location="'08 - Výmena brán a okien ...'!C2" display="/"/>
    <hyperlink ref="A103" location="'09 - Zdravotechnika'!C2" display="/"/>
    <hyperlink ref="A104" location="'10 - Plynofikácia'!C2" display="/"/>
    <hyperlink ref="A105" location="'11 - Vzduchotechnika'!C2" display="/"/>
    <hyperlink ref="A106" location="'12 - Hydraulické vyregulo...'!C2" display="/"/>
    <hyperlink ref="A107" location="'13 - Elektroinštalácia'!C2" display="/"/>
    <hyperlink ref="A108" location="'14 - Bleskozvod'!C2" display="/"/>
    <hyperlink ref="A109" location="'15 - Nebytový priestor -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109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1202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>Ing. Hladíková, Ing. Žarnovický</v>
      </c>
      <c r="F24" s="34"/>
      <c r="G24" s="34"/>
      <c r="H24" s="34"/>
      <c r="I24" s="28" t="s">
        <v>26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ROUND(J129,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ROUND((SUM(BE129:BE247)),  2)</f>
        <v>0</v>
      </c>
      <c r="G33" s="129"/>
      <c r="H33" s="129"/>
      <c r="I33" s="130">
        <v>0.23000000000000001</v>
      </c>
      <c r="J33" s="128">
        <f>ROUND(((SUM(BE129:BE247))*I33),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ROUND((SUM(BF129:BF247)),  2)</f>
        <v>0</v>
      </c>
      <c r="G34" s="129"/>
      <c r="H34" s="129"/>
      <c r="I34" s="130">
        <v>0.23000000000000001</v>
      </c>
      <c r="J34" s="128">
        <f>ROUND(((SUM(BF129:BF247))*I34),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ROUND((SUM(BG129:BG247)),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ROUND((SUM(BH129:BH247)),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ROUND((SUM(BI129:BI247)),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09 - Zdravotechnika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J129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1203</v>
      </c>
      <c r="E97" s="146"/>
      <c r="F97" s="146"/>
      <c r="G97" s="146"/>
      <c r="H97" s="146"/>
      <c r="I97" s="146"/>
      <c r="J97" s="147">
        <f>J130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1204</v>
      </c>
      <c r="E98" s="150"/>
      <c r="F98" s="150"/>
      <c r="G98" s="150"/>
      <c r="H98" s="150"/>
      <c r="I98" s="150"/>
      <c r="J98" s="151">
        <f>J131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1205</v>
      </c>
      <c r="E99" s="150"/>
      <c r="F99" s="150"/>
      <c r="G99" s="150"/>
      <c r="H99" s="150"/>
      <c r="I99" s="150"/>
      <c r="J99" s="151">
        <f>J141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1206</v>
      </c>
      <c r="E100" s="150"/>
      <c r="F100" s="150"/>
      <c r="G100" s="150"/>
      <c r="H100" s="150"/>
      <c r="I100" s="150"/>
      <c r="J100" s="151">
        <f>J145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44"/>
      <c r="C101" s="9"/>
      <c r="D101" s="145" t="s">
        <v>1207</v>
      </c>
      <c r="E101" s="146"/>
      <c r="F101" s="146"/>
      <c r="G101" s="146"/>
      <c r="H101" s="146"/>
      <c r="I101" s="146"/>
      <c r="J101" s="147">
        <f>J156</f>
        <v>0</v>
      </c>
      <c r="K101" s="9"/>
      <c r="L101" s="14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8"/>
      <c r="C102" s="10"/>
      <c r="D102" s="149" t="s">
        <v>1208</v>
      </c>
      <c r="E102" s="150"/>
      <c r="F102" s="150"/>
      <c r="G102" s="150"/>
      <c r="H102" s="150"/>
      <c r="I102" s="150"/>
      <c r="J102" s="151">
        <f>J157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8"/>
      <c r="C103" s="10"/>
      <c r="D103" s="149" t="s">
        <v>1209</v>
      </c>
      <c r="E103" s="150"/>
      <c r="F103" s="150"/>
      <c r="G103" s="150"/>
      <c r="H103" s="150"/>
      <c r="I103" s="150"/>
      <c r="J103" s="151">
        <f>J165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48"/>
      <c r="C104" s="10"/>
      <c r="D104" s="149" t="s">
        <v>1210</v>
      </c>
      <c r="E104" s="150"/>
      <c r="F104" s="150"/>
      <c r="G104" s="150"/>
      <c r="H104" s="150"/>
      <c r="I104" s="150"/>
      <c r="J104" s="151">
        <f>J166</f>
        <v>0</v>
      </c>
      <c r="K104" s="10"/>
      <c r="L104" s="14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48"/>
      <c r="C105" s="10"/>
      <c r="D105" s="149" t="s">
        <v>1211</v>
      </c>
      <c r="E105" s="150"/>
      <c r="F105" s="150"/>
      <c r="G105" s="150"/>
      <c r="H105" s="150"/>
      <c r="I105" s="150"/>
      <c r="J105" s="151">
        <f>J183</f>
        <v>0</v>
      </c>
      <c r="K105" s="10"/>
      <c r="L105" s="14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148"/>
      <c r="C106" s="10"/>
      <c r="D106" s="149" t="s">
        <v>1212</v>
      </c>
      <c r="E106" s="150"/>
      <c r="F106" s="150"/>
      <c r="G106" s="150"/>
      <c r="H106" s="150"/>
      <c r="I106" s="150"/>
      <c r="J106" s="151">
        <f>J233</f>
        <v>0</v>
      </c>
      <c r="K106" s="10"/>
      <c r="L106" s="14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148"/>
      <c r="C107" s="10"/>
      <c r="D107" s="149" t="s">
        <v>1213</v>
      </c>
      <c r="E107" s="150"/>
      <c r="F107" s="150"/>
      <c r="G107" s="150"/>
      <c r="H107" s="150"/>
      <c r="I107" s="150"/>
      <c r="J107" s="151">
        <f>J239</f>
        <v>0</v>
      </c>
      <c r="K107" s="10"/>
      <c r="L107" s="148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48"/>
      <c r="C108" s="10"/>
      <c r="D108" s="149" t="s">
        <v>1214</v>
      </c>
      <c r="E108" s="150"/>
      <c r="F108" s="150"/>
      <c r="G108" s="150"/>
      <c r="H108" s="150"/>
      <c r="I108" s="150"/>
      <c r="J108" s="151">
        <f>J244</f>
        <v>0</v>
      </c>
      <c r="K108" s="10"/>
      <c r="L108" s="148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4.88" customHeight="1">
      <c r="A109" s="10"/>
      <c r="B109" s="148"/>
      <c r="C109" s="10"/>
      <c r="D109" s="149" t="s">
        <v>1215</v>
      </c>
      <c r="E109" s="150"/>
      <c r="F109" s="150"/>
      <c r="G109" s="150"/>
      <c r="H109" s="150"/>
      <c r="I109" s="150"/>
      <c r="J109" s="151">
        <f>J245</f>
        <v>0</v>
      </c>
      <c r="K109" s="10"/>
      <c r="L109" s="148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2" customFormat="1" ht="21.84" customHeight="1">
      <c r="A110" s="34"/>
      <c r="B110" s="35"/>
      <c r="C110" s="34"/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61"/>
      <c r="C111" s="62"/>
      <c r="D111" s="62"/>
      <c r="E111" s="62"/>
      <c r="F111" s="62"/>
      <c r="G111" s="62"/>
      <c r="H111" s="62"/>
      <c r="I111" s="62"/>
      <c r="J111" s="62"/>
      <c r="K111" s="62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5" s="2" customFormat="1" ht="6.96" customHeight="1">
      <c r="A115" s="34"/>
      <c r="B115" s="63"/>
      <c r="C115" s="64"/>
      <c r="D115" s="64"/>
      <c r="E115" s="64"/>
      <c r="F115" s="64"/>
      <c r="G115" s="64"/>
      <c r="H115" s="64"/>
      <c r="I115" s="64"/>
      <c r="J115" s="64"/>
      <c r="K115" s="6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24.96" customHeight="1">
      <c r="A116" s="34"/>
      <c r="B116" s="35"/>
      <c r="C116" s="19" t="s">
        <v>144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6.96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2" customHeight="1">
      <c r="A118" s="34"/>
      <c r="B118" s="35"/>
      <c r="C118" s="28" t="s">
        <v>15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6.5" customHeight="1">
      <c r="A119" s="34"/>
      <c r="B119" s="35"/>
      <c r="C119" s="34"/>
      <c r="D119" s="34"/>
      <c r="E119" s="122" t="str">
        <f>E7</f>
        <v>Obnova bytového domu Mikovíniho 9, 11, Bratislava</v>
      </c>
      <c r="F119" s="28"/>
      <c r="G119" s="28"/>
      <c r="H119" s="28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129</v>
      </c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6.5" customHeight="1">
      <c r="A121" s="34"/>
      <c r="B121" s="35"/>
      <c r="C121" s="34"/>
      <c r="D121" s="34"/>
      <c r="E121" s="68" t="str">
        <f>E9</f>
        <v>09 - Zdravotechnika</v>
      </c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2" customHeight="1">
      <c r="A123" s="34"/>
      <c r="B123" s="35"/>
      <c r="C123" s="28" t="s">
        <v>19</v>
      </c>
      <c r="D123" s="34"/>
      <c r="E123" s="34"/>
      <c r="F123" s="23" t="str">
        <f>F12</f>
        <v>Mikovíniho 9, 11, Bratislava</v>
      </c>
      <c r="G123" s="34"/>
      <c r="H123" s="34"/>
      <c r="I123" s="28" t="s">
        <v>21</v>
      </c>
      <c r="J123" s="70" t="str">
        <f>IF(J12="","",J12)</f>
        <v>21. 10. 2025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6.96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25.65" customHeight="1">
      <c r="A125" s="34"/>
      <c r="B125" s="35"/>
      <c r="C125" s="28" t="s">
        <v>23</v>
      </c>
      <c r="D125" s="34"/>
      <c r="E125" s="34"/>
      <c r="F125" s="23" t="str">
        <f>E15</f>
        <v>Bytové družstvo BA III, Kominárska 6, BA - správca</v>
      </c>
      <c r="G125" s="34"/>
      <c r="H125" s="34"/>
      <c r="I125" s="28" t="s">
        <v>29</v>
      </c>
      <c r="J125" s="32" t="str">
        <f>E21</f>
        <v>PF7 s.r.o., Teslova 1, 821 02 Bratislava</v>
      </c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25.65" customHeight="1">
      <c r="A126" s="34"/>
      <c r="B126" s="35"/>
      <c r="C126" s="28" t="s">
        <v>27</v>
      </c>
      <c r="D126" s="34"/>
      <c r="E126" s="34"/>
      <c r="F126" s="23" t="str">
        <f>IF(E18="","",E18)</f>
        <v>Vyplň údaj</v>
      </c>
      <c r="G126" s="34"/>
      <c r="H126" s="34"/>
      <c r="I126" s="28" t="s">
        <v>32</v>
      </c>
      <c r="J126" s="32" t="str">
        <f>E24</f>
        <v>Ing. Hladíková, Ing. Žarnovický</v>
      </c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0.32" customHeight="1">
      <c r="A127" s="34"/>
      <c r="B127" s="35"/>
      <c r="C127" s="34"/>
      <c r="D127" s="34"/>
      <c r="E127" s="34"/>
      <c r="F127" s="34"/>
      <c r="G127" s="34"/>
      <c r="H127" s="34"/>
      <c r="I127" s="34"/>
      <c r="J127" s="34"/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11" customFormat="1" ht="29.28" customHeight="1">
      <c r="A128" s="152"/>
      <c r="B128" s="153"/>
      <c r="C128" s="154" t="s">
        <v>145</v>
      </c>
      <c r="D128" s="155" t="s">
        <v>61</v>
      </c>
      <c r="E128" s="155" t="s">
        <v>57</v>
      </c>
      <c r="F128" s="155" t="s">
        <v>58</v>
      </c>
      <c r="G128" s="155" t="s">
        <v>146</v>
      </c>
      <c r="H128" s="155" t="s">
        <v>147</v>
      </c>
      <c r="I128" s="155" t="s">
        <v>148</v>
      </c>
      <c r="J128" s="156" t="s">
        <v>133</v>
      </c>
      <c r="K128" s="157" t="s">
        <v>149</v>
      </c>
      <c r="L128" s="158"/>
      <c r="M128" s="87" t="s">
        <v>1</v>
      </c>
      <c r="N128" s="88" t="s">
        <v>40</v>
      </c>
      <c r="O128" s="88" t="s">
        <v>150</v>
      </c>
      <c r="P128" s="88" t="s">
        <v>151</v>
      </c>
      <c r="Q128" s="88" t="s">
        <v>152</v>
      </c>
      <c r="R128" s="88" t="s">
        <v>153</v>
      </c>
      <c r="S128" s="88" t="s">
        <v>154</v>
      </c>
      <c r="T128" s="89" t="s">
        <v>155</v>
      </c>
      <c r="U128" s="152"/>
      <c r="V128" s="152"/>
      <c r="W128" s="152"/>
      <c r="X128" s="152"/>
      <c r="Y128" s="152"/>
      <c r="Z128" s="152"/>
      <c r="AA128" s="152"/>
      <c r="AB128" s="152"/>
      <c r="AC128" s="152"/>
      <c r="AD128" s="152"/>
      <c r="AE128" s="152"/>
    </row>
    <row r="129" s="2" customFormat="1" ht="22.8" customHeight="1">
      <c r="A129" s="34"/>
      <c r="B129" s="35"/>
      <c r="C129" s="94" t="s">
        <v>134</v>
      </c>
      <c r="D129" s="34"/>
      <c r="E129" s="34"/>
      <c r="F129" s="34"/>
      <c r="G129" s="34"/>
      <c r="H129" s="34"/>
      <c r="I129" s="34"/>
      <c r="J129" s="159">
        <f>BK129</f>
        <v>0</v>
      </c>
      <c r="K129" s="34"/>
      <c r="L129" s="35"/>
      <c r="M129" s="90"/>
      <c r="N129" s="74"/>
      <c r="O129" s="91"/>
      <c r="P129" s="160">
        <f>P130+P156</f>
        <v>0</v>
      </c>
      <c r="Q129" s="91"/>
      <c r="R129" s="160">
        <f>R130+R156</f>
        <v>0</v>
      </c>
      <c r="S129" s="91"/>
      <c r="T129" s="161">
        <f>T130+T156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T129" s="15" t="s">
        <v>75</v>
      </c>
      <c r="AU129" s="15" t="s">
        <v>135</v>
      </c>
      <c r="BK129" s="162">
        <f>BK130+BK156</f>
        <v>0</v>
      </c>
    </row>
    <row r="130" s="12" customFormat="1" ht="25.92" customHeight="1">
      <c r="A130" s="12"/>
      <c r="B130" s="163"/>
      <c r="C130" s="12"/>
      <c r="D130" s="164" t="s">
        <v>75</v>
      </c>
      <c r="E130" s="165" t="s">
        <v>1216</v>
      </c>
      <c r="F130" s="165" t="s">
        <v>1217</v>
      </c>
      <c r="G130" s="12"/>
      <c r="H130" s="12"/>
      <c r="I130" s="166"/>
      <c r="J130" s="167">
        <f>BK130</f>
        <v>0</v>
      </c>
      <c r="K130" s="12"/>
      <c r="L130" s="163"/>
      <c r="M130" s="168"/>
      <c r="N130" s="169"/>
      <c r="O130" s="169"/>
      <c r="P130" s="170">
        <f>P131+P141+P145</f>
        <v>0</v>
      </c>
      <c r="Q130" s="169"/>
      <c r="R130" s="170">
        <f>R131+R141+R145</f>
        <v>0</v>
      </c>
      <c r="S130" s="169"/>
      <c r="T130" s="171">
        <f>T131+T141+T145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64" t="s">
        <v>84</v>
      </c>
      <c r="AT130" s="172" t="s">
        <v>75</v>
      </c>
      <c r="AU130" s="172" t="s">
        <v>76</v>
      </c>
      <c r="AY130" s="164" t="s">
        <v>158</v>
      </c>
      <c r="BK130" s="173">
        <f>BK131+BK141+BK145</f>
        <v>0</v>
      </c>
    </row>
    <row r="131" s="12" customFormat="1" ht="22.8" customHeight="1">
      <c r="A131" s="12"/>
      <c r="B131" s="163"/>
      <c r="C131" s="12"/>
      <c r="D131" s="164" t="s">
        <v>75</v>
      </c>
      <c r="E131" s="174" t="s">
        <v>1218</v>
      </c>
      <c r="F131" s="174" t="s">
        <v>1219</v>
      </c>
      <c r="G131" s="12"/>
      <c r="H131" s="12"/>
      <c r="I131" s="166"/>
      <c r="J131" s="175">
        <f>BK131</f>
        <v>0</v>
      </c>
      <c r="K131" s="12"/>
      <c r="L131" s="163"/>
      <c r="M131" s="168"/>
      <c r="N131" s="169"/>
      <c r="O131" s="169"/>
      <c r="P131" s="170">
        <f>SUM(P132:P140)</f>
        <v>0</v>
      </c>
      <c r="Q131" s="169"/>
      <c r="R131" s="170">
        <f>SUM(R132:R140)</f>
        <v>0</v>
      </c>
      <c r="S131" s="169"/>
      <c r="T131" s="171">
        <f>SUM(T132:T140)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64" t="s">
        <v>84</v>
      </c>
      <c r="AT131" s="172" t="s">
        <v>75</v>
      </c>
      <c r="AU131" s="172" t="s">
        <v>84</v>
      </c>
      <c r="AY131" s="164" t="s">
        <v>158</v>
      </c>
      <c r="BK131" s="173">
        <f>SUM(BK132:BK140)</f>
        <v>0</v>
      </c>
    </row>
    <row r="132" s="2" customFormat="1" ht="21.75" customHeight="1">
      <c r="A132" s="34"/>
      <c r="B132" s="176"/>
      <c r="C132" s="177" t="s">
        <v>84</v>
      </c>
      <c r="D132" s="177" t="s">
        <v>161</v>
      </c>
      <c r="E132" s="178" t="s">
        <v>1220</v>
      </c>
      <c r="F132" s="179" t="s">
        <v>1221</v>
      </c>
      <c r="G132" s="180" t="s">
        <v>490</v>
      </c>
      <c r="H132" s="181">
        <v>21.5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166</v>
      </c>
    </row>
    <row r="133" s="2" customFormat="1" ht="16.5" customHeight="1">
      <c r="A133" s="34"/>
      <c r="B133" s="176"/>
      <c r="C133" s="177" t="s">
        <v>166</v>
      </c>
      <c r="D133" s="177" t="s">
        <v>161</v>
      </c>
      <c r="E133" s="178" t="s">
        <v>1222</v>
      </c>
      <c r="F133" s="179" t="s">
        <v>1223</v>
      </c>
      <c r="G133" s="180" t="s">
        <v>490</v>
      </c>
      <c r="H133" s="181">
        <v>17.199999999999999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</v>
      </c>
      <c r="R133" s="187">
        <f>Q133*H133</f>
        <v>0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165</v>
      </c>
    </row>
    <row r="134" s="2" customFormat="1" ht="33" customHeight="1">
      <c r="A134" s="34"/>
      <c r="B134" s="176"/>
      <c r="C134" s="177" t="s">
        <v>171</v>
      </c>
      <c r="D134" s="177" t="s">
        <v>161</v>
      </c>
      <c r="E134" s="178" t="s">
        <v>1224</v>
      </c>
      <c r="F134" s="179" t="s">
        <v>1225</v>
      </c>
      <c r="G134" s="180" t="s">
        <v>490</v>
      </c>
      <c r="H134" s="181">
        <v>21.5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</v>
      </c>
      <c r="R134" s="187">
        <f>Q134*H134</f>
        <v>0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159</v>
      </c>
    </row>
    <row r="135" s="2" customFormat="1" ht="24.15" customHeight="1">
      <c r="A135" s="34"/>
      <c r="B135" s="176"/>
      <c r="C135" s="177" t="s">
        <v>165</v>
      </c>
      <c r="D135" s="177" t="s">
        <v>161</v>
      </c>
      <c r="E135" s="178" t="s">
        <v>1226</v>
      </c>
      <c r="F135" s="179" t="s">
        <v>1227</v>
      </c>
      <c r="G135" s="180" t="s">
        <v>490</v>
      </c>
      <c r="H135" s="181">
        <v>6.8799999999999999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</v>
      </c>
      <c r="R135" s="187">
        <f>Q135*H135</f>
        <v>0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190</v>
      </c>
    </row>
    <row r="136" s="2" customFormat="1" ht="16.5" customHeight="1">
      <c r="A136" s="34"/>
      <c r="B136" s="176"/>
      <c r="C136" s="177" t="s">
        <v>178</v>
      </c>
      <c r="D136" s="177" t="s">
        <v>161</v>
      </c>
      <c r="E136" s="178" t="s">
        <v>1228</v>
      </c>
      <c r="F136" s="179" t="s">
        <v>1229</v>
      </c>
      <c r="G136" s="180" t="s">
        <v>490</v>
      </c>
      <c r="H136" s="181">
        <v>6.8799999999999999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</v>
      </c>
      <c r="R136" s="187">
        <f>Q136*H136</f>
        <v>0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110</v>
      </c>
    </row>
    <row r="137" s="2" customFormat="1" ht="24.15" customHeight="1">
      <c r="A137" s="34"/>
      <c r="B137" s="176"/>
      <c r="C137" s="177" t="s">
        <v>159</v>
      </c>
      <c r="D137" s="177" t="s">
        <v>161</v>
      </c>
      <c r="E137" s="178" t="s">
        <v>1230</v>
      </c>
      <c r="F137" s="179" t="s">
        <v>1231</v>
      </c>
      <c r="G137" s="180" t="s">
        <v>283</v>
      </c>
      <c r="H137" s="181">
        <v>12.384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</v>
      </c>
      <c r="R137" s="187">
        <f>Q137*H137</f>
        <v>0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165</v>
      </c>
      <c r="AT137" s="189" t="s">
        <v>161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116</v>
      </c>
    </row>
    <row r="138" s="2" customFormat="1" ht="33" customHeight="1">
      <c r="A138" s="34"/>
      <c r="B138" s="176"/>
      <c r="C138" s="177" t="s">
        <v>185</v>
      </c>
      <c r="D138" s="177" t="s">
        <v>161</v>
      </c>
      <c r="E138" s="178" t="s">
        <v>1232</v>
      </c>
      <c r="F138" s="179" t="s">
        <v>1233</v>
      </c>
      <c r="G138" s="180" t="s">
        <v>490</v>
      </c>
      <c r="H138" s="181">
        <v>9.6750000000000007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</v>
      </c>
      <c r="R138" s="187">
        <f>Q138*H138</f>
        <v>0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122</v>
      </c>
    </row>
    <row r="139" s="2" customFormat="1" ht="24.15" customHeight="1">
      <c r="A139" s="34"/>
      <c r="B139" s="176"/>
      <c r="C139" s="177" t="s">
        <v>190</v>
      </c>
      <c r="D139" s="177" t="s">
        <v>161</v>
      </c>
      <c r="E139" s="178" t="s">
        <v>1234</v>
      </c>
      <c r="F139" s="179" t="s">
        <v>1235</v>
      </c>
      <c r="G139" s="180" t="s">
        <v>490</v>
      </c>
      <c r="H139" s="181">
        <v>5.375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</v>
      </c>
      <c r="R139" s="187">
        <f>Q139*H139</f>
        <v>0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166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217</v>
      </c>
    </row>
    <row r="140" s="2" customFormat="1" ht="16.5" customHeight="1">
      <c r="A140" s="34"/>
      <c r="B140" s="176"/>
      <c r="C140" s="177" t="s">
        <v>194</v>
      </c>
      <c r="D140" s="177" t="s">
        <v>161</v>
      </c>
      <c r="E140" s="178" t="s">
        <v>1236</v>
      </c>
      <c r="F140" s="179" t="s">
        <v>1237</v>
      </c>
      <c r="G140" s="180" t="s">
        <v>283</v>
      </c>
      <c r="H140" s="181">
        <v>9.6750000000000007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</v>
      </c>
      <c r="R140" s="187">
        <f>Q140*H140</f>
        <v>0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225</v>
      </c>
    </row>
    <row r="141" s="12" customFormat="1" ht="22.8" customHeight="1">
      <c r="A141" s="12"/>
      <c r="B141" s="163"/>
      <c r="C141" s="12"/>
      <c r="D141" s="164" t="s">
        <v>75</v>
      </c>
      <c r="E141" s="174" t="s">
        <v>1238</v>
      </c>
      <c r="F141" s="174" t="s">
        <v>1239</v>
      </c>
      <c r="G141" s="12"/>
      <c r="H141" s="12"/>
      <c r="I141" s="166"/>
      <c r="J141" s="175">
        <f>BK141</f>
        <v>0</v>
      </c>
      <c r="K141" s="12"/>
      <c r="L141" s="163"/>
      <c r="M141" s="168"/>
      <c r="N141" s="169"/>
      <c r="O141" s="169"/>
      <c r="P141" s="170">
        <f>SUM(P142:P144)</f>
        <v>0</v>
      </c>
      <c r="Q141" s="169"/>
      <c r="R141" s="170">
        <f>SUM(R142:R144)</f>
        <v>0</v>
      </c>
      <c r="S141" s="169"/>
      <c r="T141" s="171">
        <f>SUM(T142:T144)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164" t="s">
        <v>84</v>
      </c>
      <c r="AT141" s="172" t="s">
        <v>75</v>
      </c>
      <c r="AU141" s="172" t="s">
        <v>84</v>
      </c>
      <c r="AY141" s="164" t="s">
        <v>158</v>
      </c>
      <c r="BK141" s="173">
        <f>SUM(BK142:BK144)</f>
        <v>0</v>
      </c>
    </row>
    <row r="142" s="2" customFormat="1" ht="37.8" customHeight="1">
      <c r="A142" s="34"/>
      <c r="B142" s="176"/>
      <c r="C142" s="177" t="s">
        <v>110</v>
      </c>
      <c r="D142" s="177" t="s">
        <v>161</v>
      </c>
      <c r="E142" s="178" t="s">
        <v>1240</v>
      </c>
      <c r="F142" s="179" t="s">
        <v>1241</v>
      </c>
      <c r="G142" s="180" t="s">
        <v>490</v>
      </c>
      <c r="H142" s="181">
        <v>2.7799999999999998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</v>
      </c>
      <c r="R142" s="187">
        <f>Q142*H142</f>
        <v>0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235</v>
      </c>
    </row>
    <row r="143" s="2" customFormat="1" ht="24.15" customHeight="1">
      <c r="A143" s="34"/>
      <c r="B143" s="176"/>
      <c r="C143" s="177" t="s">
        <v>113</v>
      </c>
      <c r="D143" s="177" t="s">
        <v>161</v>
      </c>
      <c r="E143" s="178" t="s">
        <v>1242</v>
      </c>
      <c r="F143" s="179" t="s">
        <v>1243</v>
      </c>
      <c r="G143" s="180" t="s">
        <v>490</v>
      </c>
      <c r="H143" s="181">
        <v>1.8799999999999999</v>
      </c>
      <c r="I143" s="182"/>
      <c r="J143" s="183">
        <f>ROUND(I143*H143,2)</f>
        <v>0</v>
      </c>
      <c r="K143" s="184"/>
      <c r="L143" s="35"/>
      <c r="M143" s="185" t="s">
        <v>1</v>
      </c>
      <c r="N143" s="186" t="s">
        <v>42</v>
      </c>
      <c r="O143" s="78"/>
      <c r="P143" s="187">
        <f>O143*H143</f>
        <v>0</v>
      </c>
      <c r="Q143" s="187">
        <v>0</v>
      </c>
      <c r="R143" s="187">
        <f>Q143*H143</f>
        <v>0</v>
      </c>
      <c r="S143" s="187">
        <v>0</v>
      </c>
      <c r="T143" s="188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89" t="s">
        <v>165</v>
      </c>
      <c r="AT143" s="189" t="s">
        <v>161</v>
      </c>
      <c r="AU143" s="189" t="s">
        <v>166</v>
      </c>
      <c r="AY143" s="15" t="s">
        <v>158</v>
      </c>
      <c r="BE143" s="190">
        <f>IF(N143="základná",J143,0)</f>
        <v>0</v>
      </c>
      <c r="BF143" s="190">
        <f>IF(N143="znížená",J143,0)</f>
        <v>0</v>
      </c>
      <c r="BG143" s="190">
        <f>IF(N143="zákl. prenesená",J143,0)</f>
        <v>0</v>
      </c>
      <c r="BH143" s="190">
        <f>IF(N143="zníž. prenesená",J143,0)</f>
        <v>0</v>
      </c>
      <c r="BI143" s="190">
        <f>IF(N143="nulová",J143,0)</f>
        <v>0</v>
      </c>
      <c r="BJ143" s="15" t="s">
        <v>166</v>
      </c>
      <c r="BK143" s="190">
        <f>ROUND(I143*H143,2)</f>
        <v>0</v>
      </c>
      <c r="BL143" s="15" t="s">
        <v>165</v>
      </c>
      <c r="BM143" s="189" t="s">
        <v>243</v>
      </c>
    </row>
    <row r="144" s="2" customFormat="1" ht="24.15" customHeight="1">
      <c r="A144" s="34"/>
      <c r="B144" s="176"/>
      <c r="C144" s="177" t="s">
        <v>116</v>
      </c>
      <c r="D144" s="177" t="s">
        <v>161</v>
      </c>
      <c r="E144" s="178" t="s">
        <v>1244</v>
      </c>
      <c r="F144" s="179" t="s">
        <v>1245</v>
      </c>
      <c r="G144" s="180" t="s">
        <v>188</v>
      </c>
      <c r="H144" s="181">
        <v>12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250</v>
      </c>
    </row>
    <row r="145" s="12" customFormat="1" ht="22.8" customHeight="1">
      <c r="A145" s="12"/>
      <c r="B145" s="163"/>
      <c r="C145" s="12"/>
      <c r="D145" s="164" t="s">
        <v>75</v>
      </c>
      <c r="E145" s="174" t="s">
        <v>1246</v>
      </c>
      <c r="F145" s="174" t="s">
        <v>1247</v>
      </c>
      <c r="G145" s="12"/>
      <c r="H145" s="12"/>
      <c r="I145" s="166"/>
      <c r="J145" s="175">
        <f>BK145</f>
        <v>0</v>
      </c>
      <c r="K145" s="12"/>
      <c r="L145" s="163"/>
      <c r="M145" s="168"/>
      <c r="N145" s="169"/>
      <c r="O145" s="169"/>
      <c r="P145" s="170">
        <f>SUM(P146:P155)</f>
        <v>0</v>
      </c>
      <c r="Q145" s="169"/>
      <c r="R145" s="170">
        <f>SUM(R146:R155)</f>
        <v>0</v>
      </c>
      <c r="S145" s="169"/>
      <c r="T145" s="171">
        <f>SUM(T146:T155)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64" t="s">
        <v>84</v>
      </c>
      <c r="AT145" s="172" t="s">
        <v>75</v>
      </c>
      <c r="AU145" s="172" t="s">
        <v>84</v>
      </c>
      <c r="AY145" s="164" t="s">
        <v>158</v>
      </c>
      <c r="BK145" s="173">
        <f>SUM(BK146:BK155)</f>
        <v>0</v>
      </c>
    </row>
    <row r="146" s="2" customFormat="1" ht="16.5" customHeight="1">
      <c r="A146" s="34"/>
      <c r="B146" s="176"/>
      <c r="C146" s="177" t="s">
        <v>119</v>
      </c>
      <c r="D146" s="177" t="s">
        <v>161</v>
      </c>
      <c r="E146" s="178" t="s">
        <v>1248</v>
      </c>
      <c r="F146" s="179" t="s">
        <v>1249</v>
      </c>
      <c r="G146" s="180" t="s">
        <v>188</v>
      </c>
      <c r="H146" s="181">
        <v>20</v>
      </c>
      <c r="I146" s="182"/>
      <c r="J146" s="183">
        <f>ROUND(I146*H146,2)</f>
        <v>0</v>
      </c>
      <c r="K146" s="184"/>
      <c r="L146" s="35"/>
      <c r="M146" s="185" t="s">
        <v>1</v>
      </c>
      <c r="N146" s="186" t="s">
        <v>42</v>
      </c>
      <c r="O146" s="78"/>
      <c r="P146" s="187">
        <f>O146*H146</f>
        <v>0</v>
      </c>
      <c r="Q146" s="187">
        <v>0</v>
      </c>
      <c r="R146" s="187">
        <f>Q146*H146</f>
        <v>0</v>
      </c>
      <c r="S146" s="187">
        <v>0</v>
      </c>
      <c r="T146" s="188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89" t="s">
        <v>165</v>
      </c>
      <c r="AT146" s="189" t="s">
        <v>161</v>
      </c>
      <c r="AU146" s="189" t="s">
        <v>166</v>
      </c>
      <c r="AY146" s="15" t="s">
        <v>158</v>
      </c>
      <c r="BE146" s="190">
        <f>IF(N146="základná",J146,0)</f>
        <v>0</v>
      </c>
      <c r="BF146" s="190">
        <f>IF(N146="znížená",J146,0)</f>
        <v>0</v>
      </c>
      <c r="BG146" s="190">
        <f>IF(N146="zákl. prenesená",J146,0)</f>
        <v>0</v>
      </c>
      <c r="BH146" s="190">
        <f>IF(N146="zníž. prenesená",J146,0)</f>
        <v>0</v>
      </c>
      <c r="BI146" s="190">
        <f>IF(N146="nulová",J146,0)</f>
        <v>0</v>
      </c>
      <c r="BJ146" s="15" t="s">
        <v>166</v>
      </c>
      <c r="BK146" s="190">
        <f>ROUND(I146*H146,2)</f>
        <v>0</v>
      </c>
      <c r="BL146" s="15" t="s">
        <v>165</v>
      </c>
      <c r="BM146" s="189" t="s">
        <v>258</v>
      </c>
    </row>
    <row r="147" s="2" customFormat="1" ht="16.5" customHeight="1">
      <c r="A147" s="34"/>
      <c r="B147" s="176"/>
      <c r="C147" s="177" t="s">
        <v>122</v>
      </c>
      <c r="D147" s="177" t="s">
        <v>161</v>
      </c>
      <c r="E147" s="178" t="s">
        <v>1250</v>
      </c>
      <c r="F147" s="179" t="s">
        <v>1251</v>
      </c>
      <c r="G147" s="180" t="s">
        <v>188</v>
      </c>
      <c r="H147" s="181">
        <v>20</v>
      </c>
      <c r="I147" s="182"/>
      <c r="J147" s="183">
        <f>ROUND(I147*H147,2)</f>
        <v>0</v>
      </c>
      <c r="K147" s="184"/>
      <c r="L147" s="35"/>
      <c r="M147" s="185" t="s">
        <v>1</v>
      </c>
      <c r="N147" s="186" t="s">
        <v>42</v>
      </c>
      <c r="O147" s="78"/>
      <c r="P147" s="187">
        <f>O147*H147</f>
        <v>0</v>
      </c>
      <c r="Q147" s="187">
        <v>0</v>
      </c>
      <c r="R147" s="187">
        <f>Q147*H147</f>
        <v>0</v>
      </c>
      <c r="S147" s="187">
        <v>0</v>
      </c>
      <c r="T147" s="188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165</v>
      </c>
      <c r="AT147" s="189" t="s">
        <v>161</v>
      </c>
      <c r="AU147" s="189" t="s">
        <v>166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165</v>
      </c>
      <c r="BM147" s="189" t="s">
        <v>268</v>
      </c>
    </row>
    <row r="148" s="2" customFormat="1" ht="24.15" customHeight="1">
      <c r="A148" s="34"/>
      <c r="B148" s="176"/>
      <c r="C148" s="177" t="s">
        <v>125</v>
      </c>
      <c r="D148" s="177" t="s">
        <v>161</v>
      </c>
      <c r="E148" s="178" t="s">
        <v>1252</v>
      </c>
      <c r="F148" s="179" t="s">
        <v>1253</v>
      </c>
      <c r="G148" s="180" t="s">
        <v>1254</v>
      </c>
      <c r="H148" s="181">
        <v>8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276</v>
      </c>
    </row>
    <row r="149" s="2" customFormat="1" ht="24.15" customHeight="1">
      <c r="A149" s="34"/>
      <c r="B149" s="176"/>
      <c r="C149" s="177" t="s">
        <v>217</v>
      </c>
      <c r="D149" s="177" t="s">
        <v>161</v>
      </c>
      <c r="E149" s="178" t="s">
        <v>1255</v>
      </c>
      <c r="F149" s="179" t="s">
        <v>1256</v>
      </c>
      <c r="G149" s="180" t="s">
        <v>188</v>
      </c>
      <c r="H149" s="181">
        <v>10</v>
      </c>
      <c r="I149" s="182"/>
      <c r="J149" s="183">
        <f>ROUND(I149*H149,2)</f>
        <v>0</v>
      </c>
      <c r="K149" s="184"/>
      <c r="L149" s="35"/>
      <c r="M149" s="185" t="s">
        <v>1</v>
      </c>
      <c r="N149" s="186" t="s">
        <v>42</v>
      </c>
      <c r="O149" s="78"/>
      <c r="P149" s="187">
        <f>O149*H149</f>
        <v>0</v>
      </c>
      <c r="Q149" s="187">
        <v>0</v>
      </c>
      <c r="R149" s="187">
        <f>Q149*H149</f>
        <v>0</v>
      </c>
      <c r="S149" s="187">
        <v>0</v>
      </c>
      <c r="T149" s="188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9" t="s">
        <v>165</v>
      </c>
      <c r="AT149" s="189" t="s">
        <v>161</v>
      </c>
      <c r="AU149" s="189" t="s">
        <v>166</v>
      </c>
      <c r="AY149" s="15" t="s">
        <v>158</v>
      </c>
      <c r="BE149" s="190">
        <f>IF(N149="základná",J149,0)</f>
        <v>0</v>
      </c>
      <c r="BF149" s="190">
        <f>IF(N149="znížená",J149,0)</f>
        <v>0</v>
      </c>
      <c r="BG149" s="190">
        <f>IF(N149="zákl. prenesená",J149,0)</f>
        <v>0</v>
      </c>
      <c r="BH149" s="190">
        <f>IF(N149="zníž. prenesená",J149,0)</f>
        <v>0</v>
      </c>
      <c r="BI149" s="190">
        <f>IF(N149="nulová",J149,0)</f>
        <v>0</v>
      </c>
      <c r="BJ149" s="15" t="s">
        <v>166</v>
      </c>
      <c r="BK149" s="190">
        <f>ROUND(I149*H149,2)</f>
        <v>0</v>
      </c>
      <c r="BL149" s="15" t="s">
        <v>165</v>
      </c>
      <c r="BM149" s="189" t="s">
        <v>285</v>
      </c>
    </row>
    <row r="150" s="2" customFormat="1" ht="21.75" customHeight="1">
      <c r="A150" s="34"/>
      <c r="B150" s="176"/>
      <c r="C150" s="177" t="s">
        <v>221</v>
      </c>
      <c r="D150" s="177" t="s">
        <v>161</v>
      </c>
      <c r="E150" s="178" t="s">
        <v>1257</v>
      </c>
      <c r="F150" s="179" t="s">
        <v>1258</v>
      </c>
      <c r="G150" s="180" t="s">
        <v>1254</v>
      </c>
      <c r="H150" s="181">
        <v>2</v>
      </c>
      <c r="I150" s="182"/>
      <c r="J150" s="183">
        <f>ROUND(I150*H150,2)</f>
        <v>0</v>
      </c>
      <c r="K150" s="184"/>
      <c r="L150" s="35"/>
      <c r="M150" s="185" t="s">
        <v>1</v>
      </c>
      <c r="N150" s="186" t="s">
        <v>42</v>
      </c>
      <c r="O150" s="78"/>
      <c r="P150" s="187">
        <f>O150*H150</f>
        <v>0</v>
      </c>
      <c r="Q150" s="187">
        <v>0</v>
      </c>
      <c r="R150" s="187">
        <f>Q150*H150</f>
        <v>0</v>
      </c>
      <c r="S150" s="187">
        <v>0</v>
      </c>
      <c r="T150" s="188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165</v>
      </c>
      <c r="AT150" s="189" t="s">
        <v>161</v>
      </c>
      <c r="AU150" s="189" t="s">
        <v>166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293</v>
      </c>
    </row>
    <row r="151" s="2" customFormat="1" ht="21.75" customHeight="1">
      <c r="A151" s="34"/>
      <c r="B151" s="176"/>
      <c r="C151" s="177" t="s">
        <v>225</v>
      </c>
      <c r="D151" s="177" t="s">
        <v>161</v>
      </c>
      <c r="E151" s="178" t="s">
        <v>1259</v>
      </c>
      <c r="F151" s="179" t="s">
        <v>1260</v>
      </c>
      <c r="G151" s="180" t="s">
        <v>188</v>
      </c>
      <c r="H151" s="181">
        <v>10</v>
      </c>
      <c r="I151" s="182"/>
      <c r="J151" s="183">
        <f>ROUND(I151*H151,2)</f>
        <v>0</v>
      </c>
      <c r="K151" s="184"/>
      <c r="L151" s="35"/>
      <c r="M151" s="185" t="s">
        <v>1</v>
      </c>
      <c r="N151" s="186" t="s">
        <v>42</v>
      </c>
      <c r="O151" s="78"/>
      <c r="P151" s="187">
        <f>O151*H151</f>
        <v>0</v>
      </c>
      <c r="Q151" s="187">
        <v>0</v>
      </c>
      <c r="R151" s="187">
        <f>Q151*H151</f>
        <v>0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9" t="s">
        <v>165</v>
      </c>
      <c r="AT151" s="189" t="s">
        <v>161</v>
      </c>
      <c r="AU151" s="189" t="s">
        <v>166</v>
      </c>
      <c r="AY151" s="15" t="s">
        <v>158</v>
      </c>
      <c r="BE151" s="190">
        <f>IF(N151="základná",J151,0)</f>
        <v>0</v>
      </c>
      <c r="BF151" s="190">
        <f>IF(N151="znížená",J151,0)</f>
        <v>0</v>
      </c>
      <c r="BG151" s="190">
        <f>IF(N151="zákl. prenesená",J151,0)</f>
        <v>0</v>
      </c>
      <c r="BH151" s="190">
        <f>IF(N151="zníž. prenesená",J151,0)</f>
        <v>0</v>
      </c>
      <c r="BI151" s="190">
        <f>IF(N151="nulová",J151,0)</f>
        <v>0</v>
      </c>
      <c r="BJ151" s="15" t="s">
        <v>166</v>
      </c>
      <c r="BK151" s="190">
        <f>ROUND(I151*H151,2)</f>
        <v>0</v>
      </c>
      <c r="BL151" s="15" t="s">
        <v>165</v>
      </c>
      <c r="BM151" s="189" t="s">
        <v>302</v>
      </c>
    </row>
    <row r="152" s="2" customFormat="1" ht="21.75" customHeight="1">
      <c r="A152" s="34"/>
      <c r="B152" s="176"/>
      <c r="C152" s="177" t="s">
        <v>231</v>
      </c>
      <c r="D152" s="177" t="s">
        <v>161</v>
      </c>
      <c r="E152" s="178" t="s">
        <v>1261</v>
      </c>
      <c r="F152" s="179" t="s">
        <v>1262</v>
      </c>
      <c r="G152" s="180" t="s">
        <v>188</v>
      </c>
      <c r="H152" s="181">
        <v>10</v>
      </c>
      <c r="I152" s="182"/>
      <c r="J152" s="183">
        <f>ROUND(I152*H152,2)</f>
        <v>0</v>
      </c>
      <c r="K152" s="184"/>
      <c r="L152" s="35"/>
      <c r="M152" s="185" t="s">
        <v>1</v>
      </c>
      <c r="N152" s="186" t="s">
        <v>42</v>
      </c>
      <c r="O152" s="78"/>
      <c r="P152" s="187">
        <f>O152*H152</f>
        <v>0</v>
      </c>
      <c r="Q152" s="187">
        <v>0</v>
      </c>
      <c r="R152" s="187">
        <f>Q152*H152</f>
        <v>0</v>
      </c>
      <c r="S152" s="187">
        <v>0</v>
      </c>
      <c r="T152" s="188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89" t="s">
        <v>165</v>
      </c>
      <c r="AT152" s="189" t="s">
        <v>161</v>
      </c>
      <c r="AU152" s="189" t="s">
        <v>166</v>
      </c>
      <c r="AY152" s="15" t="s">
        <v>158</v>
      </c>
      <c r="BE152" s="190">
        <f>IF(N152="základná",J152,0)</f>
        <v>0</v>
      </c>
      <c r="BF152" s="190">
        <f>IF(N152="znížená",J152,0)</f>
        <v>0</v>
      </c>
      <c r="BG152" s="190">
        <f>IF(N152="zákl. prenesená",J152,0)</f>
        <v>0</v>
      </c>
      <c r="BH152" s="190">
        <f>IF(N152="zníž. prenesená",J152,0)</f>
        <v>0</v>
      </c>
      <c r="BI152" s="190">
        <f>IF(N152="nulová",J152,0)</f>
        <v>0</v>
      </c>
      <c r="BJ152" s="15" t="s">
        <v>166</v>
      </c>
      <c r="BK152" s="190">
        <f>ROUND(I152*H152,2)</f>
        <v>0</v>
      </c>
      <c r="BL152" s="15" t="s">
        <v>165</v>
      </c>
      <c r="BM152" s="189" t="s">
        <v>311</v>
      </c>
    </row>
    <row r="153" s="2" customFormat="1" ht="24.15" customHeight="1">
      <c r="A153" s="34"/>
      <c r="B153" s="176"/>
      <c r="C153" s="177" t="s">
        <v>235</v>
      </c>
      <c r="D153" s="177" t="s">
        <v>161</v>
      </c>
      <c r="E153" s="178" t="s">
        <v>1263</v>
      </c>
      <c r="F153" s="179" t="s">
        <v>1264</v>
      </c>
      <c r="G153" s="180" t="s">
        <v>1254</v>
      </c>
      <c r="H153" s="181">
        <v>2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</v>
      </c>
      <c r="R153" s="187">
        <f>Q153*H153</f>
        <v>0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165</v>
      </c>
      <c r="AT153" s="189" t="s">
        <v>161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325</v>
      </c>
    </row>
    <row r="154" s="2" customFormat="1" ht="24.15" customHeight="1">
      <c r="A154" s="34"/>
      <c r="B154" s="176"/>
      <c r="C154" s="177" t="s">
        <v>239</v>
      </c>
      <c r="D154" s="177" t="s">
        <v>161</v>
      </c>
      <c r="E154" s="178" t="s">
        <v>1265</v>
      </c>
      <c r="F154" s="179" t="s">
        <v>1266</v>
      </c>
      <c r="G154" s="180" t="s">
        <v>188</v>
      </c>
      <c r="H154" s="181">
        <v>10</v>
      </c>
      <c r="I154" s="182"/>
      <c r="J154" s="183">
        <f>ROUND(I154*H154,2)</f>
        <v>0</v>
      </c>
      <c r="K154" s="184"/>
      <c r="L154" s="35"/>
      <c r="M154" s="185" t="s">
        <v>1</v>
      </c>
      <c r="N154" s="186" t="s">
        <v>42</v>
      </c>
      <c r="O154" s="78"/>
      <c r="P154" s="187">
        <f>O154*H154</f>
        <v>0</v>
      </c>
      <c r="Q154" s="187">
        <v>0</v>
      </c>
      <c r="R154" s="187">
        <f>Q154*H154</f>
        <v>0</v>
      </c>
      <c r="S154" s="187">
        <v>0</v>
      </c>
      <c r="T154" s="188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89" t="s">
        <v>165</v>
      </c>
      <c r="AT154" s="189" t="s">
        <v>161</v>
      </c>
      <c r="AU154" s="189" t="s">
        <v>166</v>
      </c>
      <c r="AY154" s="15" t="s">
        <v>158</v>
      </c>
      <c r="BE154" s="190">
        <f>IF(N154="základná",J154,0)</f>
        <v>0</v>
      </c>
      <c r="BF154" s="190">
        <f>IF(N154="znížená",J154,0)</f>
        <v>0</v>
      </c>
      <c r="BG154" s="190">
        <f>IF(N154="zákl. prenesená",J154,0)</f>
        <v>0</v>
      </c>
      <c r="BH154" s="190">
        <f>IF(N154="zníž. prenesená",J154,0)</f>
        <v>0</v>
      </c>
      <c r="BI154" s="190">
        <f>IF(N154="nulová",J154,0)</f>
        <v>0</v>
      </c>
      <c r="BJ154" s="15" t="s">
        <v>166</v>
      </c>
      <c r="BK154" s="190">
        <f>ROUND(I154*H154,2)</f>
        <v>0</v>
      </c>
      <c r="BL154" s="15" t="s">
        <v>165</v>
      </c>
      <c r="BM154" s="189" t="s">
        <v>333</v>
      </c>
    </row>
    <row r="155" s="2" customFormat="1" ht="24.15" customHeight="1">
      <c r="A155" s="34"/>
      <c r="B155" s="176"/>
      <c r="C155" s="177" t="s">
        <v>243</v>
      </c>
      <c r="D155" s="177" t="s">
        <v>161</v>
      </c>
      <c r="E155" s="178" t="s">
        <v>1267</v>
      </c>
      <c r="F155" s="179" t="s">
        <v>1268</v>
      </c>
      <c r="G155" s="180" t="s">
        <v>188</v>
      </c>
      <c r="H155" s="181">
        <v>10</v>
      </c>
      <c r="I155" s="182"/>
      <c r="J155" s="183">
        <f>ROUND(I155*H155,2)</f>
        <v>0</v>
      </c>
      <c r="K155" s="184"/>
      <c r="L155" s="35"/>
      <c r="M155" s="185" t="s">
        <v>1</v>
      </c>
      <c r="N155" s="186" t="s">
        <v>42</v>
      </c>
      <c r="O155" s="78"/>
      <c r="P155" s="187">
        <f>O155*H155</f>
        <v>0</v>
      </c>
      <c r="Q155" s="187">
        <v>0</v>
      </c>
      <c r="R155" s="187">
        <f>Q155*H155</f>
        <v>0</v>
      </c>
      <c r="S155" s="187">
        <v>0</v>
      </c>
      <c r="T155" s="188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165</v>
      </c>
      <c r="AT155" s="189" t="s">
        <v>161</v>
      </c>
      <c r="AU155" s="189" t="s">
        <v>166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165</v>
      </c>
      <c r="BM155" s="189" t="s">
        <v>342</v>
      </c>
    </row>
    <row r="156" s="12" customFormat="1" ht="25.92" customHeight="1">
      <c r="A156" s="12"/>
      <c r="B156" s="163"/>
      <c r="C156" s="12"/>
      <c r="D156" s="164" t="s">
        <v>75</v>
      </c>
      <c r="E156" s="165" t="s">
        <v>1269</v>
      </c>
      <c r="F156" s="165" t="s">
        <v>1270</v>
      </c>
      <c r="G156" s="12"/>
      <c r="H156" s="12"/>
      <c r="I156" s="166"/>
      <c r="J156" s="167">
        <f>BK156</f>
        <v>0</v>
      </c>
      <c r="K156" s="12"/>
      <c r="L156" s="163"/>
      <c r="M156" s="168"/>
      <c r="N156" s="169"/>
      <c r="O156" s="169"/>
      <c r="P156" s="170">
        <f>P157+P165+P244</f>
        <v>0</v>
      </c>
      <c r="Q156" s="169"/>
      <c r="R156" s="170">
        <f>R157+R165+R244</f>
        <v>0</v>
      </c>
      <c r="S156" s="169"/>
      <c r="T156" s="171">
        <f>T157+T165+T244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164" t="s">
        <v>84</v>
      </c>
      <c r="AT156" s="172" t="s">
        <v>75</v>
      </c>
      <c r="AU156" s="172" t="s">
        <v>76</v>
      </c>
      <c r="AY156" s="164" t="s">
        <v>158</v>
      </c>
      <c r="BK156" s="173">
        <f>BK157+BK165+BK244</f>
        <v>0</v>
      </c>
    </row>
    <row r="157" s="12" customFormat="1" ht="22.8" customHeight="1">
      <c r="A157" s="12"/>
      <c r="B157" s="163"/>
      <c r="C157" s="12"/>
      <c r="D157" s="164" t="s">
        <v>75</v>
      </c>
      <c r="E157" s="174" t="s">
        <v>1271</v>
      </c>
      <c r="F157" s="174" t="s">
        <v>1272</v>
      </c>
      <c r="G157" s="12"/>
      <c r="H157" s="12"/>
      <c r="I157" s="166"/>
      <c r="J157" s="175">
        <f>BK157</f>
        <v>0</v>
      </c>
      <c r="K157" s="12"/>
      <c r="L157" s="163"/>
      <c r="M157" s="168"/>
      <c r="N157" s="169"/>
      <c r="O157" s="169"/>
      <c r="P157" s="170">
        <f>SUM(P158:P164)</f>
        <v>0</v>
      </c>
      <c r="Q157" s="169"/>
      <c r="R157" s="170">
        <f>SUM(R158:R164)</f>
        <v>0</v>
      </c>
      <c r="S157" s="169"/>
      <c r="T157" s="171">
        <f>SUM(T158:T164)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164" t="s">
        <v>84</v>
      </c>
      <c r="AT157" s="172" t="s">
        <v>75</v>
      </c>
      <c r="AU157" s="172" t="s">
        <v>84</v>
      </c>
      <c r="AY157" s="164" t="s">
        <v>158</v>
      </c>
      <c r="BK157" s="173">
        <f>SUM(BK158:BK164)</f>
        <v>0</v>
      </c>
    </row>
    <row r="158" s="2" customFormat="1" ht="16.5" customHeight="1">
      <c r="A158" s="34"/>
      <c r="B158" s="176"/>
      <c r="C158" s="177" t="s">
        <v>7</v>
      </c>
      <c r="D158" s="177" t="s">
        <v>161</v>
      </c>
      <c r="E158" s="178" t="s">
        <v>1273</v>
      </c>
      <c r="F158" s="179" t="s">
        <v>1274</v>
      </c>
      <c r="G158" s="180" t="s">
        <v>1254</v>
      </c>
      <c r="H158" s="181">
        <v>8</v>
      </c>
      <c r="I158" s="182"/>
      <c r="J158" s="183">
        <f>ROUND(I158*H158,2)</f>
        <v>0</v>
      </c>
      <c r="K158" s="184"/>
      <c r="L158" s="35"/>
      <c r="M158" s="185" t="s">
        <v>1</v>
      </c>
      <c r="N158" s="186" t="s">
        <v>42</v>
      </c>
      <c r="O158" s="78"/>
      <c r="P158" s="187">
        <f>O158*H158</f>
        <v>0</v>
      </c>
      <c r="Q158" s="187">
        <v>0</v>
      </c>
      <c r="R158" s="187">
        <f>Q158*H158</f>
        <v>0</v>
      </c>
      <c r="S158" s="187">
        <v>0</v>
      </c>
      <c r="T158" s="188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89" t="s">
        <v>165</v>
      </c>
      <c r="AT158" s="189" t="s">
        <v>161</v>
      </c>
      <c r="AU158" s="189" t="s">
        <v>166</v>
      </c>
      <c r="AY158" s="15" t="s">
        <v>158</v>
      </c>
      <c r="BE158" s="190">
        <f>IF(N158="základná",J158,0)</f>
        <v>0</v>
      </c>
      <c r="BF158" s="190">
        <f>IF(N158="znížená",J158,0)</f>
        <v>0</v>
      </c>
      <c r="BG158" s="190">
        <f>IF(N158="zákl. prenesená",J158,0)</f>
        <v>0</v>
      </c>
      <c r="BH158" s="190">
        <f>IF(N158="zníž. prenesená",J158,0)</f>
        <v>0</v>
      </c>
      <c r="BI158" s="190">
        <f>IF(N158="nulová",J158,0)</f>
        <v>0</v>
      </c>
      <c r="BJ158" s="15" t="s">
        <v>166</v>
      </c>
      <c r="BK158" s="190">
        <f>ROUND(I158*H158,2)</f>
        <v>0</v>
      </c>
      <c r="BL158" s="15" t="s">
        <v>165</v>
      </c>
      <c r="BM158" s="189" t="s">
        <v>350</v>
      </c>
    </row>
    <row r="159" s="2" customFormat="1" ht="21.75" customHeight="1">
      <c r="A159" s="34"/>
      <c r="B159" s="176"/>
      <c r="C159" s="177" t="s">
        <v>250</v>
      </c>
      <c r="D159" s="177" t="s">
        <v>161</v>
      </c>
      <c r="E159" s="178" t="s">
        <v>1275</v>
      </c>
      <c r="F159" s="179" t="s">
        <v>1276</v>
      </c>
      <c r="G159" s="180" t="s">
        <v>1254</v>
      </c>
      <c r="H159" s="181">
        <v>64</v>
      </c>
      <c r="I159" s="182"/>
      <c r="J159" s="183">
        <f>ROUND(I159*H159,2)</f>
        <v>0</v>
      </c>
      <c r="K159" s="184"/>
      <c r="L159" s="35"/>
      <c r="M159" s="185" t="s">
        <v>1</v>
      </c>
      <c r="N159" s="186" t="s">
        <v>42</v>
      </c>
      <c r="O159" s="78"/>
      <c r="P159" s="187">
        <f>O159*H159</f>
        <v>0</v>
      </c>
      <c r="Q159" s="187">
        <v>0</v>
      </c>
      <c r="R159" s="187">
        <f>Q159*H159</f>
        <v>0</v>
      </c>
      <c r="S159" s="187">
        <v>0</v>
      </c>
      <c r="T159" s="188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165</v>
      </c>
      <c r="AT159" s="189" t="s">
        <v>161</v>
      </c>
      <c r="AU159" s="189" t="s">
        <v>166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362</v>
      </c>
    </row>
    <row r="160" s="2" customFormat="1" ht="16.5" customHeight="1">
      <c r="A160" s="34"/>
      <c r="B160" s="176"/>
      <c r="C160" s="177" t="s">
        <v>254</v>
      </c>
      <c r="D160" s="177" t="s">
        <v>161</v>
      </c>
      <c r="E160" s="178" t="s">
        <v>1277</v>
      </c>
      <c r="F160" s="179" t="s">
        <v>1278</v>
      </c>
      <c r="G160" s="180" t="s">
        <v>1254</v>
      </c>
      <c r="H160" s="181">
        <v>37</v>
      </c>
      <c r="I160" s="182"/>
      <c r="J160" s="183">
        <f>ROUND(I160*H160,2)</f>
        <v>0</v>
      </c>
      <c r="K160" s="184"/>
      <c r="L160" s="35"/>
      <c r="M160" s="185" t="s">
        <v>1</v>
      </c>
      <c r="N160" s="186" t="s">
        <v>42</v>
      </c>
      <c r="O160" s="78"/>
      <c r="P160" s="187">
        <f>O160*H160</f>
        <v>0</v>
      </c>
      <c r="Q160" s="187">
        <v>0</v>
      </c>
      <c r="R160" s="187">
        <f>Q160*H160</f>
        <v>0</v>
      </c>
      <c r="S160" s="187">
        <v>0</v>
      </c>
      <c r="T160" s="188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89" t="s">
        <v>165</v>
      </c>
      <c r="AT160" s="189" t="s">
        <v>161</v>
      </c>
      <c r="AU160" s="189" t="s">
        <v>166</v>
      </c>
      <c r="AY160" s="15" t="s">
        <v>158</v>
      </c>
      <c r="BE160" s="190">
        <f>IF(N160="základná",J160,0)</f>
        <v>0</v>
      </c>
      <c r="BF160" s="190">
        <f>IF(N160="znížená",J160,0)</f>
        <v>0</v>
      </c>
      <c r="BG160" s="190">
        <f>IF(N160="zákl. prenesená",J160,0)</f>
        <v>0</v>
      </c>
      <c r="BH160" s="190">
        <f>IF(N160="zníž. prenesená",J160,0)</f>
        <v>0</v>
      </c>
      <c r="BI160" s="190">
        <f>IF(N160="nulová",J160,0)</f>
        <v>0</v>
      </c>
      <c r="BJ160" s="15" t="s">
        <v>166</v>
      </c>
      <c r="BK160" s="190">
        <f>ROUND(I160*H160,2)</f>
        <v>0</v>
      </c>
      <c r="BL160" s="15" t="s">
        <v>165</v>
      </c>
      <c r="BM160" s="189" t="s">
        <v>371</v>
      </c>
    </row>
    <row r="161" s="2" customFormat="1" ht="33" customHeight="1">
      <c r="A161" s="34"/>
      <c r="B161" s="176"/>
      <c r="C161" s="177" t="s">
        <v>258</v>
      </c>
      <c r="D161" s="177" t="s">
        <v>161</v>
      </c>
      <c r="E161" s="178" t="s">
        <v>1279</v>
      </c>
      <c r="F161" s="179" t="s">
        <v>1280</v>
      </c>
      <c r="G161" s="180" t="s">
        <v>283</v>
      </c>
      <c r="H161" s="181">
        <v>1.78</v>
      </c>
      <c r="I161" s="182"/>
      <c r="J161" s="183">
        <f>ROUND(I161*H161,2)</f>
        <v>0</v>
      </c>
      <c r="K161" s="184"/>
      <c r="L161" s="35"/>
      <c r="M161" s="185" t="s">
        <v>1</v>
      </c>
      <c r="N161" s="186" t="s">
        <v>42</v>
      </c>
      <c r="O161" s="78"/>
      <c r="P161" s="187">
        <f>O161*H161</f>
        <v>0</v>
      </c>
      <c r="Q161" s="187">
        <v>0</v>
      </c>
      <c r="R161" s="187">
        <f>Q161*H161</f>
        <v>0</v>
      </c>
      <c r="S161" s="187">
        <v>0</v>
      </c>
      <c r="T161" s="188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165</v>
      </c>
      <c r="AT161" s="189" t="s">
        <v>161</v>
      </c>
      <c r="AU161" s="189" t="s">
        <v>166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381</v>
      </c>
    </row>
    <row r="162" s="2" customFormat="1" ht="21.75" customHeight="1">
      <c r="A162" s="34"/>
      <c r="B162" s="176"/>
      <c r="C162" s="177" t="s">
        <v>263</v>
      </c>
      <c r="D162" s="177" t="s">
        <v>161</v>
      </c>
      <c r="E162" s="178" t="s">
        <v>1281</v>
      </c>
      <c r="F162" s="179" t="s">
        <v>1282</v>
      </c>
      <c r="G162" s="180" t="s">
        <v>283</v>
      </c>
      <c r="H162" s="181">
        <v>31.829999999999998</v>
      </c>
      <c r="I162" s="182"/>
      <c r="J162" s="183">
        <f>ROUND(I162*H162,2)</f>
        <v>0</v>
      </c>
      <c r="K162" s="184"/>
      <c r="L162" s="35"/>
      <c r="M162" s="185" t="s">
        <v>1</v>
      </c>
      <c r="N162" s="186" t="s">
        <v>42</v>
      </c>
      <c r="O162" s="78"/>
      <c r="P162" s="187">
        <f>O162*H162</f>
        <v>0</v>
      </c>
      <c r="Q162" s="187">
        <v>0</v>
      </c>
      <c r="R162" s="187">
        <f>Q162*H162</f>
        <v>0</v>
      </c>
      <c r="S162" s="187">
        <v>0</v>
      </c>
      <c r="T162" s="188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89" t="s">
        <v>165</v>
      </c>
      <c r="AT162" s="189" t="s">
        <v>161</v>
      </c>
      <c r="AU162" s="189" t="s">
        <v>166</v>
      </c>
      <c r="AY162" s="15" t="s">
        <v>158</v>
      </c>
      <c r="BE162" s="190">
        <f>IF(N162="základná",J162,0)</f>
        <v>0</v>
      </c>
      <c r="BF162" s="190">
        <f>IF(N162="znížená",J162,0)</f>
        <v>0</v>
      </c>
      <c r="BG162" s="190">
        <f>IF(N162="zákl. prenesená",J162,0)</f>
        <v>0</v>
      </c>
      <c r="BH162" s="190">
        <f>IF(N162="zníž. prenesená",J162,0)</f>
        <v>0</v>
      </c>
      <c r="BI162" s="190">
        <f>IF(N162="nulová",J162,0)</f>
        <v>0</v>
      </c>
      <c r="BJ162" s="15" t="s">
        <v>166</v>
      </c>
      <c r="BK162" s="190">
        <f>ROUND(I162*H162,2)</f>
        <v>0</v>
      </c>
      <c r="BL162" s="15" t="s">
        <v>165</v>
      </c>
      <c r="BM162" s="189" t="s">
        <v>389</v>
      </c>
    </row>
    <row r="163" s="2" customFormat="1" ht="24.15" customHeight="1">
      <c r="A163" s="34"/>
      <c r="B163" s="176"/>
      <c r="C163" s="177" t="s">
        <v>268</v>
      </c>
      <c r="D163" s="177" t="s">
        <v>161</v>
      </c>
      <c r="E163" s="178" t="s">
        <v>1283</v>
      </c>
      <c r="F163" s="179" t="s">
        <v>1284</v>
      </c>
      <c r="G163" s="180" t="s">
        <v>283</v>
      </c>
      <c r="H163" s="181">
        <v>1.78</v>
      </c>
      <c r="I163" s="182"/>
      <c r="J163" s="183">
        <f>ROUND(I163*H163,2)</f>
        <v>0</v>
      </c>
      <c r="K163" s="184"/>
      <c r="L163" s="35"/>
      <c r="M163" s="185" t="s">
        <v>1</v>
      </c>
      <c r="N163" s="186" t="s">
        <v>42</v>
      </c>
      <c r="O163" s="78"/>
      <c r="P163" s="187">
        <f>O163*H163</f>
        <v>0</v>
      </c>
      <c r="Q163" s="187">
        <v>0</v>
      </c>
      <c r="R163" s="187">
        <f>Q163*H163</f>
        <v>0</v>
      </c>
      <c r="S163" s="187">
        <v>0</v>
      </c>
      <c r="T163" s="188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89" t="s">
        <v>165</v>
      </c>
      <c r="AT163" s="189" t="s">
        <v>161</v>
      </c>
      <c r="AU163" s="189" t="s">
        <v>166</v>
      </c>
      <c r="AY163" s="15" t="s">
        <v>158</v>
      </c>
      <c r="BE163" s="190">
        <f>IF(N163="základná",J163,0)</f>
        <v>0</v>
      </c>
      <c r="BF163" s="190">
        <f>IF(N163="znížená",J163,0)</f>
        <v>0</v>
      </c>
      <c r="BG163" s="190">
        <f>IF(N163="zákl. prenesená",J163,0)</f>
        <v>0</v>
      </c>
      <c r="BH163" s="190">
        <f>IF(N163="zníž. prenesená",J163,0)</f>
        <v>0</v>
      </c>
      <c r="BI163" s="190">
        <f>IF(N163="nulová",J163,0)</f>
        <v>0</v>
      </c>
      <c r="BJ163" s="15" t="s">
        <v>166</v>
      </c>
      <c r="BK163" s="190">
        <f>ROUND(I163*H163,2)</f>
        <v>0</v>
      </c>
      <c r="BL163" s="15" t="s">
        <v>165</v>
      </c>
      <c r="BM163" s="189" t="s">
        <v>569</v>
      </c>
    </row>
    <row r="164" s="2" customFormat="1" ht="24.15" customHeight="1">
      <c r="A164" s="34"/>
      <c r="B164" s="176"/>
      <c r="C164" s="177" t="s">
        <v>272</v>
      </c>
      <c r="D164" s="177" t="s">
        <v>161</v>
      </c>
      <c r="E164" s="178" t="s">
        <v>1285</v>
      </c>
      <c r="F164" s="179" t="s">
        <v>1286</v>
      </c>
      <c r="G164" s="180" t="s">
        <v>283</v>
      </c>
      <c r="H164" s="181">
        <v>1.78</v>
      </c>
      <c r="I164" s="182"/>
      <c r="J164" s="183">
        <f>ROUND(I164*H164,2)</f>
        <v>0</v>
      </c>
      <c r="K164" s="184"/>
      <c r="L164" s="35"/>
      <c r="M164" s="185" t="s">
        <v>1</v>
      </c>
      <c r="N164" s="186" t="s">
        <v>42</v>
      </c>
      <c r="O164" s="78"/>
      <c r="P164" s="187">
        <f>O164*H164</f>
        <v>0</v>
      </c>
      <c r="Q164" s="187">
        <v>0</v>
      </c>
      <c r="R164" s="187">
        <f>Q164*H164</f>
        <v>0</v>
      </c>
      <c r="S164" s="187">
        <v>0</v>
      </c>
      <c r="T164" s="188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89" t="s">
        <v>165</v>
      </c>
      <c r="AT164" s="189" t="s">
        <v>161</v>
      </c>
      <c r="AU164" s="189" t="s">
        <v>166</v>
      </c>
      <c r="AY164" s="15" t="s">
        <v>158</v>
      </c>
      <c r="BE164" s="190">
        <f>IF(N164="základná",J164,0)</f>
        <v>0</v>
      </c>
      <c r="BF164" s="190">
        <f>IF(N164="znížená",J164,0)</f>
        <v>0</v>
      </c>
      <c r="BG164" s="190">
        <f>IF(N164="zákl. prenesená",J164,0)</f>
        <v>0</v>
      </c>
      <c r="BH164" s="190">
        <f>IF(N164="zníž. prenesená",J164,0)</f>
        <v>0</v>
      </c>
      <c r="BI164" s="190">
        <f>IF(N164="nulová",J164,0)</f>
        <v>0</v>
      </c>
      <c r="BJ164" s="15" t="s">
        <v>166</v>
      </c>
      <c r="BK164" s="190">
        <f>ROUND(I164*H164,2)</f>
        <v>0</v>
      </c>
      <c r="BL164" s="15" t="s">
        <v>165</v>
      </c>
      <c r="BM164" s="189" t="s">
        <v>578</v>
      </c>
    </row>
    <row r="165" s="12" customFormat="1" ht="22.8" customHeight="1">
      <c r="A165" s="12"/>
      <c r="B165" s="163"/>
      <c r="C165" s="12"/>
      <c r="D165" s="164" t="s">
        <v>75</v>
      </c>
      <c r="E165" s="174" t="s">
        <v>1287</v>
      </c>
      <c r="F165" s="174" t="s">
        <v>1288</v>
      </c>
      <c r="G165" s="12"/>
      <c r="H165" s="12"/>
      <c r="I165" s="166"/>
      <c r="J165" s="175">
        <f>BK165</f>
        <v>0</v>
      </c>
      <c r="K165" s="12"/>
      <c r="L165" s="163"/>
      <c r="M165" s="168"/>
      <c r="N165" s="169"/>
      <c r="O165" s="169"/>
      <c r="P165" s="170">
        <f>P166+P183+P233+P239</f>
        <v>0</v>
      </c>
      <c r="Q165" s="169"/>
      <c r="R165" s="170">
        <f>R166+R183+R233+R239</f>
        <v>0</v>
      </c>
      <c r="S165" s="169"/>
      <c r="T165" s="171">
        <f>T166+T183+T233+T239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64" t="s">
        <v>84</v>
      </c>
      <c r="AT165" s="172" t="s">
        <v>75</v>
      </c>
      <c r="AU165" s="172" t="s">
        <v>84</v>
      </c>
      <c r="AY165" s="164" t="s">
        <v>158</v>
      </c>
      <c r="BK165" s="173">
        <f>BK166+BK183+BK233+BK239</f>
        <v>0</v>
      </c>
    </row>
    <row r="166" s="12" customFormat="1" ht="20.88" customHeight="1">
      <c r="A166" s="12"/>
      <c r="B166" s="163"/>
      <c r="C166" s="12"/>
      <c r="D166" s="164" t="s">
        <v>75</v>
      </c>
      <c r="E166" s="174" t="s">
        <v>1289</v>
      </c>
      <c r="F166" s="174" t="s">
        <v>1290</v>
      </c>
      <c r="G166" s="12"/>
      <c r="H166" s="12"/>
      <c r="I166" s="166"/>
      <c r="J166" s="175">
        <f>BK166</f>
        <v>0</v>
      </c>
      <c r="K166" s="12"/>
      <c r="L166" s="163"/>
      <c r="M166" s="168"/>
      <c r="N166" s="169"/>
      <c r="O166" s="169"/>
      <c r="P166" s="170">
        <f>SUM(P167:P182)</f>
        <v>0</v>
      </c>
      <c r="Q166" s="169"/>
      <c r="R166" s="170">
        <f>SUM(R167:R182)</f>
        <v>0</v>
      </c>
      <c r="S166" s="169"/>
      <c r="T166" s="171">
        <f>SUM(T167:T182)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64" t="s">
        <v>84</v>
      </c>
      <c r="AT166" s="172" t="s">
        <v>75</v>
      </c>
      <c r="AU166" s="172" t="s">
        <v>166</v>
      </c>
      <c r="AY166" s="164" t="s">
        <v>158</v>
      </c>
      <c r="BK166" s="173">
        <f>SUM(BK167:BK182)</f>
        <v>0</v>
      </c>
    </row>
    <row r="167" s="2" customFormat="1" ht="16.5" customHeight="1">
      <c r="A167" s="34"/>
      <c r="B167" s="176"/>
      <c r="C167" s="177" t="s">
        <v>276</v>
      </c>
      <c r="D167" s="177" t="s">
        <v>161</v>
      </c>
      <c r="E167" s="178" t="s">
        <v>1291</v>
      </c>
      <c r="F167" s="179" t="s">
        <v>1292</v>
      </c>
      <c r="G167" s="180" t="s">
        <v>188</v>
      </c>
      <c r="H167" s="181">
        <v>200</v>
      </c>
      <c r="I167" s="182"/>
      <c r="J167" s="183">
        <f>ROUND(I167*H167,2)</f>
        <v>0</v>
      </c>
      <c r="K167" s="184"/>
      <c r="L167" s="35"/>
      <c r="M167" s="185" t="s">
        <v>1</v>
      </c>
      <c r="N167" s="186" t="s">
        <v>42</v>
      </c>
      <c r="O167" s="78"/>
      <c r="P167" s="187">
        <f>O167*H167</f>
        <v>0</v>
      </c>
      <c r="Q167" s="187">
        <v>0</v>
      </c>
      <c r="R167" s="187">
        <f>Q167*H167</f>
        <v>0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165</v>
      </c>
      <c r="AT167" s="189" t="s">
        <v>161</v>
      </c>
      <c r="AU167" s="189" t="s">
        <v>171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165</v>
      </c>
      <c r="BM167" s="189" t="s">
        <v>586</v>
      </c>
    </row>
    <row r="168" s="2" customFormat="1" ht="33" customHeight="1">
      <c r="A168" s="34"/>
      <c r="B168" s="176"/>
      <c r="C168" s="177" t="s">
        <v>280</v>
      </c>
      <c r="D168" s="177" t="s">
        <v>161</v>
      </c>
      <c r="E168" s="178" t="s">
        <v>1293</v>
      </c>
      <c r="F168" s="179" t="s">
        <v>1294</v>
      </c>
      <c r="G168" s="180" t="s">
        <v>188</v>
      </c>
      <c r="H168" s="181">
        <v>32</v>
      </c>
      <c r="I168" s="182"/>
      <c r="J168" s="183">
        <f>ROUND(I168*H168,2)</f>
        <v>0</v>
      </c>
      <c r="K168" s="184"/>
      <c r="L168" s="35"/>
      <c r="M168" s="185" t="s">
        <v>1</v>
      </c>
      <c r="N168" s="186" t="s">
        <v>42</v>
      </c>
      <c r="O168" s="78"/>
      <c r="P168" s="187">
        <f>O168*H168</f>
        <v>0</v>
      </c>
      <c r="Q168" s="187">
        <v>0</v>
      </c>
      <c r="R168" s="187">
        <f>Q168*H168</f>
        <v>0</v>
      </c>
      <c r="S168" s="187">
        <v>0</v>
      </c>
      <c r="T168" s="188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89" t="s">
        <v>165</v>
      </c>
      <c r="AT168" s="189" t="s">
        <v>161</v>
      </c>
      <c r="AU168" s="189" t="s">
        <v>171</v>
      </c>
      <c r="AY168" s="15" t="s">
        <v>158</v>
      </c>
      <c r="BE168" s="190">
        <f>IF(N168="základná",J168,0)</f>
        <v>0</v>
      </c>
      <c r="BF168" s="190">
        <f>IF(N168="znížená",J168,0)</f>
        <v>0</v>
      </c>
      <c r="BG168" s="190">
        <f>IF(N168="zákl. prenesená",J168,0)</f>
        <v>0</v>
      </c>
      <c r="BH168" s="190">
        <f>IF(N168="zníž. prenesená",J168,0)</f>
        <v>0</v>
      </c>
      <c r="BI168" s="190">
        <f>IF(N168="nulová",J168,0)</f>
        <v>0</v>
      </c>
      <c r="BJ168" s="15" t="s">
        <v>166</v>
      </c>
      <c r="BK168" s="190">
        <f>ROUND(I168*H168,2)</f>
        <v>0</v>
      </c>
      <c r="BL168" s="15" t="s">
        <v>165</v>
      </c>
      <c r="BM168" s="189" t="s">
        <v>592</v>
      </c>
    </row>
    <row r="169" s="2" customFormat="1" ht="33" customHeight="1">
      <c r="A169" s="34"/>
      <c r="B169" s="176"/>
      <c r="C169" s="177" t="s">
        <v>285</v>
      </c>
      <c r="D169" s="177" t="s">
        <v>161</v>
      </c>
      <c r="E169" s="178" t="s">
        <v>1295</v>
      </c>
      <c r="F169" s="179" t="s">
        <v>1296</v>
      </c>
      <c r="G169" s="180" t="s">
        <v>188</v>
      </c>
      <c r="H169" s="181">
        <v>32</v>
      </c>
      <c r="I169" s="182"/>
      <c r="J169" s="183">
        <f>ROUND(I169*H169,2)</f>
        <v>0</v>
      </c>
      <c r="K169" s="184"/>
      <c r="L169" s="35"/>
      <c r="M169" s="185" t="s">
        <v>1</v>
      </c>
      <c r="N169" s="186" t="s">
        <v>42</v>
      </c>
      <c r="O169" s="78"/>
      <c r="P169" s="187">
        <f>O169*H169</f>
        <v>0</v>
      </c>
      <c r="Q169" s="187">
        <v>0</v>
      </c>
      <c r="R169" s="187">
        <f>Q169*H169</f>
        <v>0</v>
      </c>
      <c r="S169" s="187">
        <v>0</v>
      </c>
      <c r="T169" s="188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89" t="s">
        <v>165</v>
      </c>
      <c r="AT169" s="189" t="s">
        <v>161</v>
      </c>
      <c r="AU169" s="189" t="s">
        <v>171</v>
      </c>
      <c r="AY169" s="15" t="s">
        <v>158</v>
      </c>
      <c r="BE169" s="190">
        <f>IF(N169="základná",J169,0)</f>
        <v>0</v>
      </c>
      <c r="BF169" s="190">
        <f>IF(N169="znížená",J169,0)</f>
        <v>0</v>
      </c>
      <c r="BG169" s="190">
        <f>IF(N169="zákl. prenesená",J169,0)</f>
        <v>0</v>
      </c>
      <c r="BH169" s="190">
        <f>IF(N169="zníž. prenesená",J169,0)</f>
        <v>0</v>
      </c>
      <c r="BI169" s="190">
        <f>IF(N169="nulová",J169,0)</f>
        <v>0</v>
      </c>
      <c r="BJ169" s="15" t="s">
        <v>166</v>
      </c>
      <c r="BK169" s="190">
        <f>ROUND(I169*H169,2)</f>
        <v>0</v>
      </c>
      <c r="BL169" s="15" t="s">
        <v>165</v>
      </c>
      <c r="BM169" s="189" t="s">
        <v>744</v>
      </c>
    </row>
    <row r="170" s="2" customFormat="1" ht="33" customHeight="1">
      <c r="A170" s="34"/>
      <c r="B170" s="176"/>
      <c r="C170" s="177" t="s">
        <v>289</v>
      </c>
      <c r="D170" s="177" t="s">
        <v>161</v>
      </c>
      <c r="E170" s="178" t="s">
        <v>1297</v>
      </c>
      <c r="F170" s="179" t="s">
        <v>1298</v>
      </c>
      <c r="G170" s="180" t="s">
        <v>188</v>
      </c>
      <c r="H170" s="181">
        <v>200</v>
      </c>
      <c r="I170" s="182"/>
      <c r="J170" s="183">
        <f>ROUND(I170*H170,2)</f>
        <v>0</v>
      </c>
      <c r="K170" s="184"/>
      <c r="L170" s="35"/>
      <c r="M170" s="185" t="s">
        <v>1</v>
      </c>
      <c r="N170" s="186" t="s">
        <v>42</v>
      </c>
      <c r="O170" s="78"/>
      <c r="P170" s="187">
        <f>O170*H170</f>
        <v>0</v>
      </c>
      <c r="Q170" s="187">
        <v>0</v>
      </c>
      <c r="R170" s="187">
        <f>Q170*H170</f>
        <v>0</v>
      </c>
      <c r="S170" s="187">
        <v>0</v>
      </c>
      <c r="T170" s="188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89" t="s">
        <v>165</v>
      </c>
      <c r="AT170" s="189" t="s">
        <v>161</v>
      </c>
      <c r="AU170" s="189" t="s">
        <v>171</v>
      </c>
      <c r="AY170" s="15" t="s">
        <v>158</v>
      </c>
      <c r="BE170" s="190">
        <f>IF(N170="základná",J170,0)</f>
        <v>0</v>
      </c>
      <c r="BF170" s="190">
        <f>IF(N170="znížená",J170,0)</f>
        <v>0</v>
      </c>
      <c r="BG170" s="190">
        <f>IF(N170="zákl. prenesená",J170,0)</f>
        <v>0</v>
      </c>
      <c r="BH170" s="190">
        <f>IF(N170="zníž. prenesená",J170,0)</f>
        <v>0</v>
      </c>
      <c r="BI170" s="190">
        <f>IF(N170="nulová",J170,0)</f>
        <v>0</v>
      </c>
      <c r="BJ170" s="15" t="s">
        <v>166</v>
      </c>
      <c r="BK170" s="190">
        <f>ROUND(I170*H170,2)</f>
        <v>0</v>
      </c>
      <c r="BL170" s="15" t="s">
        <v>165</v>
      </c>
      <c r="BM170" s="189" t="s">
        <v>993</v>
      </c>
    </row>
    <row r="171" s="2" customFormat="1" ht="33" customHeight="1">
      <c r="A171" s="34"/>
      <c r="B171" s="176"/>
      <c r="C171" s="177" t="s">
        <v>293</v>
      </c>
      <c r="D171" s="177" t="s">
        <v>161</v>
      </c>
      <c r="E171" s="178" t="s">
        <v>1299</v>
      </c>
      <c r="F171" s="179" t="s">
        <v>1300</v>
      </c>
      <c r="G171" s="180" t="s">
        <v>188</v>
      </c>
      <c r="H171" s="181">
        <v>60</v>
      </c>
      <c r="I171" s="182"/>
      <c r="J171" s="183">
        <f>ROUND(I171*H171,2)</f>
        <v>0</v>
      </c>
      <c r="K171" s="184"/>
      <c r="L171" s="35"/>
      <c r="M171" s="185" t="s">
        <v>1</v>
      </c>
      <c r="N171" s="186" t="s">
        <v>42</v>
      </c>
      <c r="O171" s="78"/>
      <c r="P171" s="187">
        <f>O171*H171</f>
        <v>0</v>
      </c>
      <c r="Q171" s="187">
        <v>0</v>
      </c>
      <c r="R171" s="187">
        <f>Q171*H171</f>
        <v>0</v>
      </c>
      <c r="S171" s="187">
        <v>0</v>
      </c>
      <c r="T171" s="188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89" t="s">
        <v>165</v>
      </c>
      <c r="AT171" s="189" t="s">
        <v>161</v>
      </c>
      <c r="AU171" s="189" t="s">
        <v>171</v>
      </c>
      <c r="AY171" s="15" t="s">
        <v>158</v>
      </c>
      <c r="BE171" s="190">
        <f>IF(N171="základná",J171,0)</f>
        <v>0</v>
      </c>
      <c r="BF171" s="190">
        <f>IF(N171="znížená",J171,0)</f>
        <v>0</v>
      </c>
      <c r="BG171" s="190">
        <f>IF(N171="zákl. prenesená",J171,0)</f>
        <v>0</v>
      </c>
      <c r="BH171" s="190">
        <f>IF(N171="zníž. prenesená",J171,0)</f>
        <v>0</v>
      </c>
      <c r="BI171" s="190">
        <f>IF(N171="nulová",J171,0)</f>
        <v>0</v>
      </c>
      <c r="BJ171" s="15" t="s">
        <v>166</v>
      </c>
      <c r="BK171" s="190">
        <f>ROUND(I171*H171,2)</f>
        <v>0</v>
      </c>
      <c r="BL171" s="15" t="s">
        <v>165</v>
      </c>
      <c r="BM171" s="189" t="s">
        <v>999</v>
      </c>
    </row>
    <row r="172" s="2" customFormat="1" ht="33" customHeight="1">
      <c r="A172" s="34"/>
      <c r="B172" s="176"/>
      <c r="C172" s="177" t="s">
        <v>298</v>
      </c>
      <c r="D172" s="177" t="s">
        <v>161</v>
      </c>
      <c r="E172" s="178" t="s">
        <v>1301</v>
      </c>
      <c r="F172" s="179" t="s">
        <v>1302</v>
      </c>
      <c r="G172" s="180" t="s">
        <v>188</v>
      </c>
      <c r="H172" s="181">
        <v>10</v>
      </c>
      <c r="I172" s="182"/>
      <c r="J172" s="183">
        <f>ROUND(I172*H172,2)</f>
        <v>0</v>
      </c>
      <c r="K172" s="184"/>
      <c r="L172" s="35"/>
      <c r="M172" s="185" t="s">
        <v>1</v>
      </c>
      <c r="N172" s="186" t="s">
        <v>42</v>
      </c>
      <c r="O172" s="78"/>
      <c r="P172" s="187">
        <f>O172*H172</f>
        <v>0</v>
      </c>
      <c r="Q172" s="187">
        <v>0</v>
      </c>
      <c r="R172" s="187">
        <f>Q172*H172</f>
        <v>0</v>
      </c>
      <c r="S172" s="187">
        <v>0</v>
      </c>
      <c r="T172" s="188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89" t="s">
        <v>165</v>
      </c>
      <c r="AT172" s="189" t="s">
        <v>161</v>
      </c>
      <c r="AU172" s="189" t="s">
        <v>171</v>
      </c>
      <c r="AY172" s="15" t="s">
        <v>158</v>
      </c>
      <c r="BE172" s="190">
        <f>IF(N172="základná",J172,0)</f>
        <v>0</v>
      </c>
      <c r="BF172" s="190">
        <f>IF(N172="znížená",J172,0)</f>
        <v>0</v>
      </c>
      <c r="BG172" s="190">
        <f>IF(N172="zákl. prenesená",J172,0)</f>
        <v>0</v>
      </c>
      <c r="BH172" s="190">
        <f>IF(N172="zníž. prenesená",J172,0)</f>
        <v>0</v>
      </c>
      <c r="BI172" s="190">
        <f>IF(N172="nulová",J172,0)</f>
        <v>0</v>
      </c>
      <c r="BJ172" s="15" t="s">
        <v>166</v>
      </c>
      <c r="BK172" s="190">
        <f>ROUND(I172*H172,2)</f>
        <v>0</v>
      </c>
      <c r="BL172" s="15" t="s">
        <v>165</v>
      </c>
      <c r="BM172" s="189" t="s">
        <v>1007</v>
      </c>
    </row>
    <row r="173" s="2" customFormat="1" ht="16.5" customHeight="1">
      <c r="A173" s="34"/>
      <c r="B173" s="176"/>
      <c r="C173" s="177" t="s">
        <v>302</v>
      </c>
      <c r="D173" s="177" t="s">
        <v>161</v>
      </c>
      <c r="E173" s="178" t="s">
        <v>1303</v>
      </c>
      <c r="F173" s="179" t="s">
        <v>1304</v>
      </c>
      <c r="G173" s="180" t="s">
        <v>1254</v>
      </c>
      <c r="H173" s="181">
        <v>64</v>
      </c>
      <c r="I173" s="182"/>
      <c r="J173" s="183">
        <f>ROUND(I173*H173,2)</f>
        <v>0</v>
      </c>
      <c r="K173" s="184"/>
      <c r="L173" s="35"/>
      <c r="M173" s="185" t="s">
        <v>1</v>
      </c>
      <c r="N173" s="186" t="s">
        <v>42</v>
      </c>
      <c r="O173" s="78"/>
      <c r="P173" s="187">
        <f>O173*H173</f>
        <v>0</v>
      </c>
      <c r="Q173" s="187">
        <v>0</v>
      </c>
      <c r="R173" s="187">
        <f>Q173*H173</f>
        <v>0</v>
      </c>
      <c r="S173" s="187">
        <v>0</v>
      </c>
      <c r="T173" s="188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89" t="s">
        <v>165</v>
      </c>
      <c r="AT173" s="189" t="s">
        <v>161</v>
      </c>
      <c r="AU173" s="189" t="s">
        <v>171</v>
      </c>
      <c r="AY173" s="15" t="s">
        <v>158</v>
      </c>
      <c r="BE173" s="190">
        <f>IF(N173="základná",J173,0)</f>
        <v>0</v>
      </c>
      <c r="BF173" s="190">
        <f>IF(N173="znížená",J173,0)</f>
        <v>0</v>
      </c>
      <c r="BG173" s="190">
        <f>IF(N173="zákl. prenesená",J173,0)</f>
        <v>0</v>
      </c>
      <c r="BH173" s="190">
        <f>IF(N173="zníž. prenesená",J173,0)</f>
        <v>0</v>
      </c>
      <c r="BI173" s="190">
        <f>IF(N173="nulová",J173,0)</f>
        <v>0</v>
      </c>
      <c r="BJ173" s="15" t="s">
        <v>166</v>
      </c>
      <c r="BK173" s="190">
        <f>ROUND(I173*H173,2)</f>
        <v>0</v>
      </c>
      <c r="BL173" s="15" t="s">
        <v>165</v>
      </c>
      <c r="BM173" s="189" t="s">
        <v>1015</v>
      </c>
    </row>
    <row r="174" s="2" customFormat="1" ht="16.5" customHeight="1">
      <c r="A174" s="34"/>
      <c r="B174" s="176"/>
      <c r="C174" s="177" t="s">
        <v>307</v>
      </c>
      <c r="D174" s="177" t="s">
        <v>161</v>
      </c>
      <c r="E174" s="178" t="s">
        <v>1305</v>
      </c>
      <c r="F174" s="179" t="s">
        <v>1306</v>
      </c>
      <c r="G174" s="180" t="s">
        <v>1254</v>
      </c>
      <c r="H174" s="181">
        <v>128</v>
      </c>
      <c r="I174" s="182"/>
      <c r="J174" s="183">
        <f>ROUND(I174*H174,2)</f>
        <v>0</v>
      </c>
      <c r="K174" s="184"/>
      <c r="L174" s="35"/>
      <c r="M174" s="185" t="s">
        <v>1</v>
      </c>
      <c r="N174" s="186" t="s">
        <v>42</v>
      </c>
      <c r="O174" s="78"/>
      <c r="P174" s="187">
        <f>O174*H174</f>
        <v>0</v>
      </c>
      <c r="Q174" s="187">
        <v>0</v>
      </c>
      <c r="R174" s="187">
        <f>Q174*H174</f>
        <v>0</v>
      </c>
      <c r="S174" s="187">
        <v>0</v>
      </c>
      <c r="T174" s="188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89" t="s">
        <v>165</v>
      </c>
      <c r="AT174" s="189" t="s">
        <v>161</v>
      </c>
      <c r="AU174" s="189" t="s">
        <v>171</v>
      </c>
      <c r="AY174" s="15" t="s">
        <v>158</v>
      </c>
      <c r="BE174" s="190">
        <f>IF(N174="základná",J174,0)</f>
        <v>0</v>
      </c>
      <c r="BF174" s="190">
        <f>IF(N174="znížená",J174,0)</f>
        <v>0</v>
      </c>
      <c r="BG174" s="190">
        <f>IF(N174="zákl. prenesená",J174,0)</f>
        <v>0</v>
      </c>
      <c r="BH174" s="190">
        <f>IF(N174="zníž. prenesená",J174,0)</f>
        <v>0</v>
      </c>
      <c r="BI174" s="190">
        <f>IF(N174="nulová",J174,0)</f>
        <v>0</v>
      </c>
      <c r="BJ174" s="15" t="s">
        <v>166</v>
      </c>
      <c r="BK174" s="190">
        <f>ROUND(I174*H174,2)</f>
        <v>0</v>
      </c>
      <c r="BL174" s="15" t="s">
        <v>165</v>
      </c>
      <c r="BM174" s="189" t="s">
        <v>1021</v>
      </c>
    </row>
    <row r="175" s="2" customFormat="1" ht="16.5" customHeight="1">
      <c r="A175" s="34"/>
      <c r="B175" s="176"/>
      <c r="C175" s="177" t="s">
        <v>311</v>
      </c>
      <c r="D175" s="177" t="s">
        <v>161</v>
      </c>
      <c r="E175" s="178" t="s">
        <v>1307</v>
      </c>
      <c r="F175" s="179" t="s">
        <v>1308</v>
      </c>
      <c r="G175" s="180" t="s">
        <v>1254</v>
      </c>
      <c r="H175" s="181">
        <v>20</v>
      </c>
      <c r="I175" s="182"/>
      <c r="J175" s="183">
        <f>ROUND(I175*H175,2)</f>
        <v>0</v>
      </c>
      <c r="K175" s="184"/>
      <c r="L175" s="35"/>
      <c r="M175" s="185" t="s">
        <v>1</v>
      </c>
      <c r="N175" s="186" t="s">
        <v>42</v>
      </c>
      <c r="O175" s="78"/>
      <c r="P175" s="187">
        <f>O175*H175</f>
        <v>0</v>
      </c>
      <c r="Q175" s="187">
        <v>0</v>
      </c>
      <c r="R175" s="187">
        <f>Q175*H175</f>
        <v>0</v>
      </c>
      <c r="S175" s="187">
        <v>0</v>
      </c>
      <c r="T175" s="188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89" t="s">
        <v>165</v>
      </c>
      <c r="AT175" s="189" t="s">
        <v>161</v>
      </c>
      <c r="AU175" s="189" t="s">
        <v>171</v>
      </c>
      <c r="AY175" s="15" t="s">
        <v>158</v>
      </c>
      <c r="BE175" s="190">
        <f>IF(N175="základná",J175,0)</f>
        <v>0</v>
      </c>
      <c r="BF175" s="190">
        <f>IF(N175="znížená",J175,0)</f>
        <v>0</v>
      </c>
      <c r="BG175" s="190">
        <f>IF(N175="zákl. prenesená",J175,0)</f>
        <v>0</v>
      </c>
      <c r="BH175" s="190">
        <f>IF(N175="zníž. prenesená",J175,0)</f>
        <v>0</v>
      </c>
      <c r="BI175" s="190">
        <f>IF(N175="nulová",J175,0)</f>
        <v>0</v>
      </c>
      <c r="BJ175" s="15" t="s">
        <v>166</v>
      </c>
      <c r="BK175" s="190">
        <f>ROUND(I175*H175,2)</f>
        <v>0</v>
      </c>
      <c r="BL175" s="15" t="s">
        <v>165</v>
      </c>
      <c r="BM175" s="189" t="s">
        <v>1029</v>
      </c>
    </row>
    <row r="176" s="2" customFormat="1" ht="16.5" customHeight="1">
      <c r="A176" s="34"/>
      <c r="B176" s="176"/>
      <c r="C176" s="177" t="s">
        <v>317</v>
      </c>
      <c r="D176" s="177" t="s">
        <v>161</v>
      </c>
      <c r="E176" s="178" t="s">
        <v>1309</v>
      </c>
      <c r="F176" s="179" t="s">
        <v>1310</v>
      </c>
      <c r="G176" s="180" t="s">
        <v>1254</v>
      </c>
      <c r="H176" s="181">
        <v>40</v>
      </c>
      <c r="I176" s="182"/>
      <c r="J176" s="183">
        <f>ROUND(I176*H176,2)</f>
        <v>0</v>
      </c>
      <c r="K176" s="184"/>
      <c r="L176" s="35"/>
      <c r="M176" s="185" t="s">
        <v>1</v>
      </c>
      <c r="N176" s="186" t="s">
        <v>42</v>
      </c>
      <c r="O176" s="78"/>
      <c r="P176" s="187">
        <f>O176*H176</f>
        <v>0</v>
      </c>
      <c r="Q176" s="187">
        <v>0</v>
      </c>
      <c r="R176" s="187">
        <f>Q176*H176</f>
        <v>0</v>
      </c>
      <c r="S176" s="187">
        <v>0</v>
      </c>
      <c r="T176" s="188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89" t="s">
        <v>165</v>
      </c>
      <c r="AT176" s="189" t="s">
        <v>161</v>
      </c>
      <c r="AU176" s="189" t="s">
        <v>171</v>
      </c>
      <c r="AY176" s="15" t="s">
        <v>158</v>
      </c>
      <c r="BE176" s="190">
        <f>IF(N176="základná",J176,0)</f>
        <v>0</v>
      </c>
      <c r="BF176" s="190">
        <f>IF(N176="znížená",J176,0)</f>
        <v>0</v>
      </c>
      <c r="BG176" s="190">
        <f>IF(N176="zákl. prenesená",J176,0)</f>
        <v>0</v>
      </c>
      <c r="BH176" s="190">
        <f>IF(N176="zníž. prenesená",J176,0)</f>
        <v>0</v>
      </c>
      <c r="BI176" s="190">
        <f>IF(N176="nulová",J176,0)</f>
        <v>0</v>
      </c>
      <c r="BJ176" s="15" t="s">
        <v>166</v>
      </c>
      <c r="BK176" s="190">
        <f>ROUND(I176*H176,2)</f>
        <v>0</v>
      </c>
      <c r="BL176" s="15" t="s">
        <v>165</v>
      </c>
      <c r="BM176" s="189" t="s">
        <v>1037</v>
      </c>
    </row>
    <row r="177" s="2" customFormat="1" ht="16.5" customHeight="1">
      <c r="A177" s="34"/>
      <c r="B177" s="176"/>
      <c r="C177" s="177" t="s">
        <v>325</v>
      </c>
      <c r="D177" s="177" t="s">
        <v>161</v>
      </c>
      <c r="E177" s="178" t="s">
        <v>1311</v>
      </c>
      <c r="F177" s="179" t="s">
        <v>1312</v>
      </c>
      <c r="G177" s="180" t="s">
        <v>1254</v>
      </c>
      <c r="H177" s="181">
        <v>252</v>
      </c>
      <c r="I177" s="182"/>
      <c r="J177" s="183">
        <f>ROUND(I177*H177,2)</f>
        <v>0</v>
      </c>
      <c r="K177" s="184"/>
      <c r="L177" s="35"/>
      <c r="M177" s="185" t="s">
        <v>1</v>
      </c>
      <c r="N177" s="186" t="s">
        <v>42</v>
      </c>
      <c r="O177" s="78"/>
      <c r="P177" s="187">
        <f>O177*H177</f>
        <v>0</v>
      </c>
      <c r="Q177" s="187">
        <v>0</v>
      </c>
      <c r="R177" s="187">
        <f>Q177*H177</f>
        <v>0</v>
      </c>
      <c r="S177" s="187">
        <v>0</v>
      </c>
      <c r="T177" s="188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89" t="s">
        <v>165</v>
      </c>
      <c r="AT177" s="189" t="s">
        <v>161</v>
      </c>
      <c r="AU177" s="189" t="s">
        <v>171</v>
      </c>
      <c r="AY177" s="15" t="s">
        <v>158</v>
      </c>
      <c r="BE177" s="190">
        <f>IF(N177="základná",J177,0)</f>
        <v>0</v>
      </c>
      <c r="BF177" s="190">
        <f>IF(N177="znížená",J177,0)</f>
        <v>0</v>
      </c>
      <c r="BG177" s="190">
        <f>IF(N177="zákl. prenesená",J177,0)</f>
        <v>0</v>
      </c>
      <c r="BH177" s="190">
        <f>IF(N177="zníž. prenesená",J177,0)</f>
        <v>0</v>
      </c>
      <c r="BI177" s="190">
        <f>IF(N177="nulová",J177,0)</f>
        <v>0</v>
      </c>
      <c r="BJ177" s="15" t="s">
        <v>166</v>
      </c>
      <c r="BK177" s="190">
        <f>ROUND(I177*H177,2)</f>
        <v>0</v>
      </c>
      <c r="BL177" s="15" t="s">
        <v>165</v>
      </c>
      <c r="BM177" s="189" t="s">
        <v>1045</v>
      </c>
    </row>
    <row r="178" s="2" customFormat="1" ht="21.75" customHeight="1">
      <c r="A178" s="34"/>
      <c r="B178" s="176"/>
      <c r="C178" s="177" t="s">
        <v>329</v>
      </c>
      <c r="D178" s="177" t="s">
        <v>161</v>
      </c>
      <c r="E178" s="178" t="s">
        <v>1313</v>
      </c>
      <c r="F178" s="179" t="s">
        <v>1314</v>
      </c>
      <c r="G178" s="180" t="s">
        <v>1254</v>
      </c>
      <c r="H178" s="181">
        <v>8</v>
      </c>
      <c r="I178" s="182"/>
      <c r="J178" s="183">
        <f>ROUND(I178*H178,2)</f>
        <v>0</v>
      </c>
      <c r="K178" s="184"/>
      <c r="L178" s="35"/>
      <c r="M178" s="185" t="s">
        <v>1</v>
      </c>
      <c r="N178" s="186" t="s">
        <v>42</v>
      </c>
      <c r="O178" s="78"/>
      <c r="P178" s="187">
        <f>O178*H178</f>
        <v>0</v>
      </c>
      <c r="Q178" s="187">
        <v>0</v>
      </c>
      <c r="R178" s="187">
        <f>Q178*H178</f>
        <v>0</v>
      </c>
      <c r="S178" s="187">
        <v>0</v>
      </c>
      <c r="T178" s="188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89" t="s">
        <v>165</v>
      </c>
      <c r="AT178" s="189" t="s">
        <v>161</v>
      </c>
      <c r="AU178" s="189" t="s">
        <v>171</v>
      </c>
      <c r="AY178" s="15" t="s">
        <v>158</v>
      </c>
      <c r="BE178" s="190">
        <f>IF(N178="základná",J178,0)</f>
        <v>0</v>
      </c>
      <c r="BF178" s="190">
        <f>IF(N178="znížená",J178,0)</f>
        <v>0</v>
      </c>
      <c r="BG178" s="190">
        <f>IF(N178="zákl. prenesená",J178,0)</f>
        <v>0</v>
      </c>
      <c r="BH178" s="190">
        <f>IF(N178="zníž. prenesená",J178,0)</f>
        <v>0</v>
      </c>
      <c r="BI178" s="190">
        <f>IF(N178="nulová",J178,0)</f>
        <v>0</v>
      </c>
      <c r="BJ178" s="15" t="s">
        <v>166</v>
      </c>
      <c r="BK178" s="190">
        <f>ROUND(I178*H178,2)</f>
        <v>0</v>
      </c>
      <c r="BL178" s="15" t="s">
        <v>165</v>
      </c>
      <c r="BM178" s="189" t="s">
        <v>1049</v>
      </c>
    </row>
    <row r="179" s="2" customFormat="1" ht="24.15" customHeight="1">
      <c r="A179" s="34"/>
      <c r="B179" s="176"/>
      <c r="C179" s="177" t="s">
        <v>333</v>
      </c>
      <c r="D179" s="177" t="s">
        <v>161</v>
      </c>
      <c r="E179" s="178" t="s">
        <v>1315</v>
      </c>
      <c r="F179" s="179" t="s">
        <v>1316</v>
      </c>
      <c r="G179" s="180" t="s">
        <v>1254</v>
      </c>
      <c r="H179" s="181">
        <v>4</v>
      </c>
      <c r="I179" s="182"/>
      <c r="J179" s="183">
        <f>ROUND(I179*H179,2)</f>
        <v>0</v>
      </c>
      <c r="K179" s="184"/>
      <c r="L179" s="35"/>
      <c r="M179" s="185" t="s">
        <v>1</v>
      </c>
      <c r="N179" s="186" t="s">
        <v>42</v>
      </c>
      <c r="O179" s="78"/>
      <c r="P179" s="187">
        <f>O179*H179</f>
        <v>0</v>
      </c>
      <c r="Q179" s="187">
        <v>0</v>
      </c>
      <c r="R179" s="187">
        <f>Q179*H179</f>
        <v>0</v>
      </c>
      <c r="S179" s="187">
        <v>0</v>
      </c>
      <c r="T179" s="188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89" t="s">
        <v>165</v>
      </c>
      <c r="AT179" s="189" t="s">
        <v>161</v>
      </c>
      <c r="AU179" s="189" t="s">
        <v>171</v>
      </c>
      <c r="AY179" s="15" t="s">
        <v>158</v>
      </c>
      <c r="BE179" s="190">
        <f>IF(N179="základná",J179,0)</f>
        <v>0</v>
      </c>
      <c r="BF179" s="190">
        <f>IF(N179="znížená",J179,0)</f>
        <v>0</v>
      </c>
      <c r="BG179" s="190">
        <f>IF(N179="zákl. prenesená",J179,0)</f>
        <v>0</v>
      </c>
      <c r="BH179" s="190">
        <f>IF(N179="zníž. prenesená",J179,0)</f>
        <v>0</v>
      </c>
      <c r="BI179" s="190">
        <f>IF(N179="nulová",J179,0)</f>
        <v>0</v>
      </c>
      <c r="BJ179" s="15" t="s">
        <v>166</v>
      </c>
      <c r="BK179" s="190">
        <f>ROUND(I179*H179,2)</f>
        <v>0</v>
      </c>
      <c r="BL179" s="15" t="s">
        <v>165</v>
      </c>
      <c r="BM179" s="189" t="s">
        <v>1057</v>
      </c>
    </row>
    <row r="180" s="2" customFormat="1" ht="16.5" customHeight="1">
      <c r="A180" s="34"/>
      <c r="B180" s="176"/>
      <c r="C180" s="177" t="s">
        <v>338</v>
      </c>
      <c r="D180" s="177" t="s">
        <v>161</v>
      </c>
      <c r="E180" s="178" t="s">
        <v>1250</v>
      </c>
      <c r="F180" s="179" t="s">
        <v>1251</v>
      </c>
      <c r="G180" s="180" t="s">
        <v>188</v>
      </c>
      <c r="H180" s="181">
        <v>334</v>
      </c>
      <c r="I180" s="182"/>
      <c r="J180" s="183">
        <f>ROUND(I180*H180,2)</f>
        <v>0</v>
      </c>
      <c r="K180" s="184"/>
      <c r="L180" s="35"/>
      <c r="M180" s="185" t="s">
        <v>1</v>
      </c>
      <c r="N180" s="186" t="s">
        <v>42</v>
      </c>
      <c r="O180" s="78"/>
      <c r="P180" s="187">
        <f>O180*H180</f>
        <v>0</v>
      </c>
      <c r="Q180" s="187">
        <v>0</v>
      </c>
      <c r="R180" s="187">
        <f>Q180*H180</f>
        <v>0</v>
      </c>
      <c r="S180" s="187">
        <v>0</v>
      </c>
      <c r="T180" s="188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89" t="s">
        <v>165</v>
      </c>
      <c r="AT180" s="189" t="s">
        <v>161</v>
      </c>
      <c r="AU180" s="189" t="s">
        <v>171</v>
      </c>
      <c r="AY180" s="15" t="s">
        <v>158</v>
      </c>
      <c r="BE180" s="190">
        <f>IF(N180="základná",J180,0)</f>
        <v>0</v>
      </c>
      <c r="BF180" s="190">
        <f>IF(N180="znížená",J180,0)</f>
        <v>0</v>
      </c>
      <c r="BG180" s="190">
        <f>IF(N180="zákl. prenesená",J180,0)</f>
        <v>0</v>
      </c>
      <c r="BH180" s="190">
        <f>IF(N180="zníž. prenesená",J180,0)</f>
        <v>0</v>
      </c>
      <c r="BI180" s="190">
        <f>IF(N180="nulová",J180,0)</f>
        <v>0</v>
      </c>
      <c r="BJ180" s="15" t="s">
        <v>166</v>
      </c>
      <c r="BK180" s="190">
        <f>ROUND(I180*H180,2)</f>
        <v>0</v>
      </c>
      <c r="BL180" s="15" t="s">
        <v>165</v>
      </c>
      <c r="BM180" s="189" t="s">
        <v>1065</v>
      </c>
    </row>
    <row r="181" s="2" customFormat="1" ht="33" customHeight="1">
      <c r="A181" s="34"/>
      <c r="B181" s="176"/>
      <c r="C181" s="177" t="s">
        <v>342</v>
      </c>
      <c r="D181" s="177" t="s">
        <v>161</v>
      </c>
      <c r="E181" s="178" t="s">
        <v>1317</v>
      </c>
      <c r="F181" s="179" t="s">
        <v>1318</v>
      </c>
      <c r="G181" s="180" t="s">
        <v>283</v>
      </c>
      <c r="H181" s="181">
        <v>1.6799999999999999</v>
      </c>
      <c r="I181" s="182"/>
      <c r="J181" s="183">
        <f>ROUND(I181*H181,2)</f>
        <v>0</v>
      </c>
      <c r="K181" s="184"/>
      <c r="L181" s="35"/>
      <c r="M181" s="185" t="s">
        <v>1</v>
      </c>
      <c r="N181" s="186" t="s">
        <v>42</v>
      </c>
      <c r="O181" s="78"/>
      <c r="P181" s="187">
        <f>O181*H181</f>
        <v>0</v>
      </c>
      <c r="Q181" s="187">
        <v>0</v>
      </c>
      <c r="R181" s="187">
        <f>Q181*H181</f>
        <v>0</v>
      </c>
      <c r="S181" s="187">
        <v>0</v>
      </c>
      <c r="T181" s="188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89" t="s">
        <v>165</v>
      </c>
      <c r="AT181" s="189" t="s">
        <v>161</v>
      </c>
      <c r="AU181" s="189" t="s">
        <v>171</v>
      </c>
      <c r="AY181" s="15" t="s">
        <v>158</v>
      </c>
      <c r="BE181" s="190">
        <f>IF(N181="základná",J181,0)</f>
        <v>0</v>
      </c>
      <c r="BF181" s="190">
        <f>IF(N181="znížená",J181,0)</f>
        <v>0</v>
      </c>
      <c r="BG181" s="190">
        <f>IF(N181="zákl. prenesená",J181,0)</f>
        <v>0</v>
      </c>
      <c r="BH181" s="190">
        <f>IF(N181="zníž. prenesená",J181,0)</f>
        <v>0</v>
      </c>
      <c r="BI181" s="190">
        <f>IF(N181="nulová",J181,0)</f>
        <v>0</v>
      </c>
      <c r="BJ181" s="15" t="s">
        <v>166</v>
      </c>
      <c r="BK181" s="190">
        <f>ROUND(I181*H181,2)</f>
        <v>0</v>
      </c>
      <c r="BL181" s="15" t="s">
        <v>165</v>
      </c>
      <c r="BM181" s="189" t="s">
        <v>1075</v>
      </c>
    </row>
    <row r="182" s="2" customFormat="1" ht="24.15" customHeight="1">
      <c r="A182" s="34"/>
      <c r="B182" s="176"/>
      <c r="C182" s="177" t="s">
        <v>346</v>
      </c>
      <c r="D182" s="177" t="s">
        <v>161</v>
      </c>
      <c r="E182" s="178" t="s">
        <v>1319</v>
      </c>
      <c r="F182" s="179" t="s">
        <v>1320</v>
      </c>
      <c r="G182" s="180" t="s">
        <v>358</v>
      </c>
      <c r="H182" s="207"/>
      <c r="I182" s="182"/>
      <c r="J182" s="183">
        <f>ROUND(I182*H182,2)</f>
        <v>0</v>
      </c>
      <c r="K182" s="184"/>
      <c r="L182" s="35"/>
      <c r="M182" s="185" t="s">
        <v>1</v>
      </c>
      <c r="N182" s="186" t="s">
        <v>42</v>
      </c>
      <c r="O182" s="78"/>
      <c r="P182" s="187">
        <f>O182*H182</f>
        <v>0</v>
      </c>
      <c r="Q182" s="187">
        <v>0</v>
      </c>
      <c r="R182" s="187">
        <f>Q182*H182</f>
        <v>0</v>
      </c>
      <c r="S182" s="187">
        <v>0</v>
      </c>
      <c r="T182" s="188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89" t="s">
        <v>165</v>
      </c>
      <c r="AT182" s="189" t="s">
        <v>161</v>
      </c>
      <c r="AU182" s="189" t="s">
        <v>171</v>
      </c>
      <c r="AY182" s="15" t="s">
        <v>158</v>
      </c>
      <c r="BE182" s="190">
        <f>IF(N182="základná",J182,0)</f>
        <v>0</v>
      </c>
      <c r="BF182" s="190">
        <f>IF(N182="znížená",J182,0)</f>
        <v>0</v>
      </c>
      <c r="BG182" s="190">
        <f>IF(N182="zákl. prenesená",J182,0)</f>
        <v>0</v>
      </c>
      <c r="BH182" s="190">
        <f>IF(N182="zníž. prenesená",J182,0)</f>
        <v>0</v>
      </c>
      <c r="BI182" s="190">
        <f>IF(N182="nulová",J182,0)</f>
        <v>0</v>
      </c>
      <c r="BJ182" s="15" t="s">
        <v>166</v>
      </c>
      <c r="BK182" s="190">
        <f>ROUND(I182*H182,2)</f>
        <v>0</v>
      </c>
      <c r="BL182" s="15" t="s">
        <v>165</v>
      </c>
      <c r="BM182" s="189" t="s">
        <v>1085</v>
      </c>
    </row>
    <row r="183" s="12" customFormat="1" ht="20.88" customHeight="1">
      <c r="A183" s="12"/>
      <c r="B183" s="163"/>
      <c r="C183" s="12"/>
      <c r="D183" s="164" t="s">
        <v>75</v>
      </c>
      <c r="E183" s="174" t="s">
        <v>1321</v>
      </c>
      <c r="F183" s="174" t="s">
        <v>1322</v>
      </c>
      <c r="G183" s="12"/>
      <c r="H183" s="12"/>
      <c r="I183" s="166"/>
      <c r="J183" s="175">
        <f>BK183</f>
        <v>0</v>
      </c>
      <c r="K183" s="12"/>
      <c r="L183" s="163"/>
      <c r="M183" s="168"/>
      <c r="N183" s="169"/>
      <c r="O183" s="169"/>
      <c r="P183" s="170">
        <f>SUM(P184:P232)</f>
        <v>0</v>
      </c>
      <c r="Q183" s="169"/>
      <c r="R183" s="170">
        <f>SUM(R184:R232)</f>
        <v>0</v>
      </c>
      <c r="S183" s="169"/>
      <c r="T183" s="171">
        <f>SUM(T184:T232)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164" t="s">
        <v>84</v>
      </c>
      <c r="AT183" s="172" t="s">
        <v>75</v>
      </c>
      <c r="AU183" s="172" t="s">
        <v>166</v>
      </c>
      <c r="AY183" s="164" t="s">
        <v>158</v>
      </c>
      <c r="BK183" s="173">
        <f>SUM(BK184:BK232)</f>
        <v>0</v>
      </c>
    </row>
    <row r="184" s="2" customFormat="1" ht="21.75" customHeight="1">
      <c r="A184" s="34"/>
      <c r="B184" s="176"/>
      <c r="C184" s="177" t="s">
        <v>350</v>
      </c>
      <c r="D184" s="177" t="s">
        <v>161</v>
      </c>
      <c r="E184" s="178" t="s">
        <v>1323</v>
      </c>
      <c r="F184" s="179" t="s">
        <v>1324</v>
      </c>
      <c r="G184" s="180" t="s">
        <v>188</v>
      </c>
      <c r="H184" s="181">
        <v>369</v>
      </c>
      <c r="I184" s="182"/>
      <c r="J184" s="183">
        <f>ROUND(I184*H184,2)</f>
        <v>0</v>
      </c>
      <c r="K184" s="184"/>
      <c r="L184" s="35"/>
      <c r="M184" s="185" t="s">
        <v>1</v>
      </c>
      <c r="N184" s="186" t="s">
        <v>42</v>
      </c>
      <c r="O184" s="78"/>
      <c r="P184" s="187">
        <f>O184*H184</f>
        <v>0</v>
      </c>
      <c r="Q184" s="187">
        <v>0</v>
      </c>
      <c r="R184" s="187">
        <f>Q184*H184</f>
        <v>0</v>
      </c>
      <c r="S184" s="187">
        <v>0</v>
      </c>
      <c r="T184" s="188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89" t="s">
        <v>165</v>
      </c>
      <c r="AT184" s="189" t="s">
        <v>161</v>
      </c>
      <c r="AU184" s="189" t="s">
        <v>171</v>
      </c>
      <c r="AY184" s="15" t="s">
        <v>158</v>
      </c>
      <c r="BE184" s="190">
        <f>IF(N184="základná",J184,0)</f>
        <v>0</v>
      </c>
      <c r="BF184" s="190">
        <f>IF(N184="znížená",J184,0)</f>
        <v>0</v>
      </c>
      <c r="BG184" s="190">
        <f>IF(N184="zákl. prenesená",J184,0)</f>
        <v>0</v>
      </c>
      <c r="BH184" s="190">
        <f>IF(N184="zníž. prenesená",J184,0)</f>
        <v>0</v>
      </c>
      <c r="BI184" s="190">
        <f>IF(N184="nulová",J184,0)</f>
        <v>0</v>
      </c>
      <c r="BJ184" s="15" t="s">
        <v>166</v>
      </c>
      <c r="BK184" s="190">
        <f>ROUND(I184*H184,2)</f>
        <v>0</v>
      </c>
      <c r="BL184" s="15" t="s">
        <v>165</v>
      </c>
      <c r="BM184" s="189" t="s">
        <v>1093</v>
      </c>
    </row>
    <row r="185" s="2" customFormat="1" ht="21.75" customHeight="1">
      <c r="A185" s="34"/>
      <c r="B185" s="176"/>
      <c r="C185" s="177" t="s">
        <v>355</v>
      </c>
      <c r="D185" s="177" t="s">
        <v>161</v>
      </c>
      <c r="E185" s="178" t="s">
        <v>1325</v>
      </c>
      <c r="F185" s="179" t="s">
        <v>1326</v>
      </c>
      <c r="G185" s="180" t="s">
        <v>188</v>
      </c>
      <c r="H185" s="181">
        <v>520</v>
      </c>
      <c r="I185" s="182"/>
      <c r="J185" s="183">
        <f>ROUND(I185*H185,2)</f>
        <v>0</v>
      </c>
      <c r="K185" s="184"/>
      <c r="L185" s="35"/>
      <c r="M185" s="185" t="s">
        <v>1</v>
      </c>
      <c r="N185" s="186" t="s">
        <v>42</v>
      </c>
      <c r="O185" s="78"/>
      <c r="P185" s="187">
        <f>O185*H185</f>
        <v>0</v>
      </c>
      <c r="Q185" s="187">
        <v>0</v>
      </c>
      <c r="R185" s="187">
        <f>Q185*H185</f>
        <v>0</v>
      </c>
      <c r="S185" s="187">
        <v>0</v>
      </c>
      <c r="T185" s="188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89" t="s">
        <v>165</v>
      </c>
      <c r="AT185" s="189" t="s">
        <v>161</v>
      </c>
      <c r="AU185" s="189" t="s">
        <v>171</v>
      </c>
      <c r="AY185" s="15" t="s">
        <v>158</v>
      </c>
      <c r="BE185" s="190">
        <f>IF(N185="základná",J185,0)</f>
        <v>0</v>
      </c>
      <c r="BF185" s="190">
        <f>IF(N185="znížená",J185,0)</f>
        <v>0</v>
      </c>
      <c r="BG185" s="190">
        <f>IF(N185="zákl. prenesená",J185,0)</f>
        <v>0</v>
      </c>
      <c r="BH185" s="190">
        <f>IF(N185="zníž. prenesená",J185,0)</f>
        <v>0</v>
      </c>
      <c r="BI185" s="190">
        <f>IF(N185="nulová",J185,0)</f>
        <v>0</v>
      </c>
      <c r="BJ185" s="15" t="s">
        <v>166</v>
      </c>
      <c r="BK185" s="190">
        <f>ROUND(I185*H185,2)</f>
        <v>0</v>
      </c>
      <c r="BL185" s="15" t="s">
        <v>165</v>
      </c>
      <c r="BM185" s="189" t="s">
        <v>1103</v>
      </c>
    </row>
    <row r="186" s="2" customFormat="1" ht="24.15" customHeight="1">
      <c r="A186" s="34"/>
      <c r="B186" s="176"/>
      <c r="C186" s="177" t="s">
        <v>362</v>
      </c>
      <c r="D186" s="177" t="s">
        <v>161</v>
      </c>
      <c r="E186" s="178" t="s">
        <v>1327</v>
      </c>
      <c r="F186" s="179" t="s">
        <v>1328</v>
      </c>
      <c r="G186" s="180" t="s">
        <v>188</v>
      </c>
      <c r="H186" s="181">
        <v>232</v>
      </c>
      <c r="I186" s="182"/>
      <c r="J186" s="183">
        <f>ROUND(I186*H186,2)</f>
        <v>0</v>
      </c>
      <c r="K186" s="184"/>
      <c r="L186" s="35"/>
      <c r="M186" s="185" t="s">
        <v>1</v>
      </c>
      <c r="N186" s="186" t="s">
        <v>42</v>
      </c>
      <c r="O186" s="78"/>
      <c r="P186" s="187">
        <f>O186*H186</f>
        <v>0</v>
      </c>
      <c r="Q186" s="187">
        <v>0</v>
      </c>
      <c r="R186" s="187">
        <f>Q186*H186</f>
        <v>0</v>
      </c>
      <c r="S186" s="187">
        <v>0</v>
      </c>
      <c r="T186" s="188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89" t="s">
        <v>165</v>
      </c>
      <c r="AT186" s="189" t="s">
        <v>161</v>
      </c>
      <c r="AU186" s="189" t="s">
        <v>171</v>
      </c>
      <c r="AY186" s="15" t="s">
        <v>158</v>
      </c>
      <c r="BE186" s="190">
        <f>IF(N186="základná",J186,0)</f>
        <v>0</v>
      </c>
      <c r="BF186" s="190">
        <f>IF(N186="znížená",J186,0)</f>
        <v>0</v>
      </c>
      <c r="BG186" s="190">
        <f>IF(N186="zákl. prenesená",J186,0)</f>
        <v>0</v>
      </c>
      <c r="BH186" s="190">
        <f>IF(N186="zníž. prenesená",J186,0)</f>
        <v>0</v>
      </c>
      <c r="BI186" s="190">
        <f>IF(N186="nulová",J186,0)</f>
        <v>0</v>
      </c>
      <c r="BJ186" s="15" t="s">
        <v>166</v>
      </c>
      <c r="BK186" s="190">
        <f>ROUND(I186*H186,2)</f>
        <v>0</v>
      </c>
      <c r="BL186" s="15" t="s">
        <v>165</v>
      </c>
      <c r="BM186" s="189" t="s">
        <v>1111</v>
      </c>
    </row>
    <row r="187" s="2" customFormat="1" ht="24.15" customHeight="1">
      <c r="A187" s="34"/>
      <c r="B187" s="176"/>
      <c r="C187" s="177" t="s">
        <v>367</v>
      </c>
      <c r="D187" s="177" t="s">
        <v>161</v>
      </c>
      <c r="E187" s="178" t="s">
        <v>1329</v>
      </c>
      <c r="F187" s="179" t="s">
        <v>1330</v>
      </c>
      <c r="G187" s="180" t="s">
        <v>188</v>
      </c>
      <c r="H187" s="181">
        <v>16</v>
      </c>
      <c r="I187" s="182"/>
      <c r="J187" s="183">
        <f>ROUND(I187*H187,2)</f>
        <v>0</v>
      </c>
      <c r="K187" s="184"/>
      <c r="L187" s="35"/>
      <c r="M187" s="185" t="s">
        <v>1</v>
      </c>
      <c r="N187" s="186" t="s">
        <v>42</v>
      </c>
      <c r="O187" s="78"/>
      <c r="P187" s="187">
        <f>O187*H187</f>
        <v>0</v>
      </c>
      <c r="Q187" s="187">
        <v>0</v>
      </c>
      <c r="R187" s="187">
        <f>Q187*H187</f>
        <v>0</v>
      </c>
      <c r="S187" s="187">
        <v>0</v>
      </c>
      <c r="T187" s="188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89" t="s">
        <v>165</v>
      </c>
      <c r="AT187" s="189" t="s">
        <v>161</v>
      </c>
      <c r="AU187" s="189" t="s">
        <v>171</v>
      </c>
      <c r="AY187" s="15" t="s">
        <v>158</v>
      </c>
      <c r="BE187" s="190">
        <f>IF(N187="základná",J187,0)</f>
        <v>0</v>
      </c>
      <c r="BF187" s="190">
        <f>IF(N187="znížená",J187,0)</f>
        <v>0</v>
      </c>
      <c r="BG187" s="190">
        <f>IF(N187="zákl. prenesená",J187,0)</f>
        <v>0</v>
      </c>
      <c r="BH187" s="190">
        <f>IF(N187="zníž. prenesená",J187,0)</f>
        <v>0</v>
      </c>
      <c r="BI187" s="190">
        <f>IF(N187="nulová",J187,0)</f>
        <v>0</v>
      </c>
      <c r="BJ187" s="15" t="s">
        <v>166</v>
      </c>
      <c r="BK187" s="190">
        <f>ROUND(I187*H187,2)</f>
        <v>0</v>
      </c>
      <c r="BL187" s="15" t="s">
        <v>165</v>
      </c>
      <c r="BM187" s="189" t="s">
        <v>1119</v>
      </c>
    </row>
    <row r="188" s="2" customFormat="1" ht="24.15" customHeight="1">
      <c r="A188" s="34"/>
      <c r="B188" s="176"/>
      <c r="C188" s="177" t="s">
        <v>371</v>
      </c>
      <c r="D188" s="177" t="s">
        <v>161</v>
      </c>
      <c r="E188" s="178" t="s">
        <v>1331</v>
      </c>
      <c r="F188" s="179" t="s">
        <v>1332</v>
      </c>
      <c r="G188" s="180" t="s">
        <v>188</v>
      </c>
      <c r="H188" s="181">
        <v>121</v>
      </c>
      <c r="I188" s="182"/>
      <c r="J188" s="183">
        <f>ROUND(I188*H188,2)</f>
        <v>0</v>
      </c>
      <c r="K188" s="184"/>
      <c r="L188" s="35"/>
      <c r="M188" s="185" t="s">
        <v>1</v>
      </c>
      <c r="N188" s="186" t="s">
        <v>42</v>
      </c>
      <c r="O188" s="78"/>
      <c r="P188" s="187">
        <f>O188*H188</f>
        <v>0</v>
      </c>
      <c r="Q188" s="187">
        <v>0</v>
      </c>
      <c r="R188" s="187">
        <f>Q188*H188</f>
        <v>0</v>
      </c>
      <c r="S188" s="187">
        <v>0</v>
      </c>
      <c r="T188" s="188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89" t="s">
        <v>165</v>
      </c>
      <c r="AT188" s="189" t="s">
        <v>161</v>
      </c>
      <c r="AU188" s="189" t="s">
        <v>171</v>
      </c>
      <c r="AY188" s="15" t="s">
        <v>158</v>
      </c>
      <c r="BE188" s="190">
        <f>IF(N188="základná",J188,0)</f>
        <v>0</v>
      </c>
      <c r="BF188" s="190">
        <f>IF(N188="znížená",J188,0)</f>
        <v>0</v>
      </c>
      <c r="BG188" s="190">
        <f>IF(N188="zákl. prenesená",J188,0)</f>
        <v>0</v>
      </c>
      <c r="BH188" s="190">
        <f>IF(N188="zníž. prenesená",J188,0)</f>
        <v>0</v>
      </c>
      <c r="BI188" s="190">
        <f>IF(N188="nulová",J188,0)</f>
        <v>0</v>
      </c>
      <c r="BJ188" s="15" t="s">
        <v>166</v>
      </c>
      <c r="BK188" s="190">
        <f>ROUND(I188*H188,2)</f>
        <v>0</v>
      </c>
      <c r="BL188" s="15" t="s">
        <v>165</v>
      </c>
      <c r="BM188" s="189" t="s">
        <v>1128</v>
      </c>
    </row>
    <row r="189" s="2" customFormat="1" ht="24.15" customHeight="1">
      <c r="A189" s="34"/>
      <c r="B189" s="176"/>
      <c r="C189" s="177" t="s">
        <v>377</v>
      </c>
      <c r="D189" s="177" t="s">
        <v>161</v>
      </c>
      <c r="E189" s="178" t="s">
        <v>1333</v>
      </c>
      <c r="F189" s="179" t="s">
        <v>1334</v>
      </c>
      <c r="G189" s="180" t="s">
        <v>188</v>
      </c>
      <c r="H189" s="181">
        <v>397</v>
      </c>
      <c r="I189" s="182"/>
      <c r="J189" s="183">
        <f>ROUND(I189*H189,2)</f>
        <v>0</v>
      </c>
      <c r="K189" s="184"/>
      <c r="L189" s="35"/>
      <c r="M189" s="185" t="s">
        <v>1</v>
      </c>
      <c r="N189" s="186" t="s">
        <v>42</v>
      </c>
      <c r="O189" s="78"/>
      <c r="P189" s="187">
        <f>O189*H189</f>
        <v>0</v>
      </c>
      <c r="Q189" s="187">
        <v>0</v>
      </c>
      <c r="R189" s="187">
        <f>Q189*H189</f>
        <v>0</v>
      </c>
      <c r="S189" s="187">
        <v>0</v>
      </c>
      <c r="T189" s="188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89" t="s">
        <v>165</v>
      </c>
      <c r="AT189" s="189" t="s">
        <v>161</v>
      </c>
      <c r="AU189" s="189" t="s">
        <v>171</v>
      </c>
      <c r="AY189" s="15" t="s">
        <v>158</v>
      </c>
      <c r="BE189" s="190">
        <f>IF(N189="základná",J189,0)</f>
        <v>0</v>
      </c>
      <c r="BF189" s="190">
        <f>IF(N189="znížená",J189,0)</f>
        <v>0</v>
      </c>
      <c r="BG189" s="190">
        <f>IF(N189="zákl. prenesená",J189,0)</f>
        <v>0</v>
      </c>
      <c r="BH189" s="190">
        <f>IF(N189="zníž. prenesená",J189,0)</f>
        <v>0</v>
      </c>
      <c r="BI189" s="190">
        <f>IF(N189="nulová",J189,0)</f>
        <v>0</v>
      </c>
      <c r="BJ189" s="15" t="s">
        <v>166</v>
      </c>
      <c r="BK189" s="190">
        <f>ROUND(I189*H189,2)</f>
        <v>0</v>
      </c>
      <c r="BL189" s="15" t="s">
        <v>165</v>
      </c>
      <c r="BM189" s="189" t="s">
        <v>1335</v>
      </c>
    </row>
    <row r="190" s="2" customFormat="1" ht="24.15" customHeight="1">
      <c r="A190" s="34"/>
      <c r="B190" s="176"/>
      <c r="C190" s="177" t="s">
        <v>381</v>
      </c>
      <c r="D190" s="177" t="s">
        <v>161</v>
      </c>
      <c r="E190" s="178" t="s">
        <v>1336</v>
      </c>
      <c r="F190" s="179" t="s">
        <v>1337</v>
      </c>
      <c r="G190" s="180" t="s">
        <v>188</v>
      </c>
      <c r="H190" s="181">
        <v>16</v>
      </c>
      <c r="I190" s="182"/>
      <c r="J190" s="183">
        <f>ROUND(I190*H190,2)</f>
        <v>0</v>
      </c>
      <c r="K190" s="184"/>
      <c r="L190" s="35"/>
      <c r="M190" s="185" t="s">
        <v>1</v>
      </c>
      <c r="N190" s="186" t="s">
        <v>42</v>
      </c>
      <c r="O190" s="78"/>
      <c r="P190" s="187">
        <f>O190*H190</f>
        <v>0</v>
      </c>
      <c r="Q190" s="187">
        <v>0</v>
      </c>
      <c r="R190" s="187">
        <f>Q190*H190</f>
        <v>0</v>
      </c>
      <c r="S190" s="187">
        <v>0</v>
      </c>
      <c r="T190" s="188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89" t="s">
        <v>165</v>
      </c>
      <c r="AT190" s="189" t="s">
        <v>161</v>
      </c>
      <c r="AU190" s="189" t="s">
        <v>171</v>
      </c>
      <c r="AY190" s="15" t="s">
        <v>158</v>
      </c>
      <c r="BE190" s="190">
        <f>IF(N190="základná",J190,0)</f>
        <v>0</v>
      </c>
      <c r="BF190" s="190">
        <f>IF(N190="znížená",J190,0)</f>
        <v>0</v>
      </c>
      <c r="BG190" s="190">
        <f>IF(N190="zákl. prenesená",J190,0)</f>
        <v>0</v>
      </c>
      <c r="BH190" s="190">
        <f>IF(N190="zníž. prenesená",J190,0)</f>
        <v>0</v>
      </c>
      <c r="BI190" s="190">
        <f>IF(N190="nulová",J190,0)</f>
        <v>0</v>
      </c>
      <c r="BJ190" s="15" t="s">
        <v>166</v>
      </c>
      <c r="BK190" s="190">
        <f>ROUND(I190*H190,2)</f>
        <v>0</v>
      </c>
      <c r="BL190" s="15" t="s">
        <v>165</v>
      </c>
      <c r="BM190" s="189" t="s">
        <v>1338</v>
      </c>
    </row>
    <row r="191" s="2" customFormat="1" ht="24.15" customHeight="1">
      <c r="A191" s="34"/>
      <c r="B191" s="176"/>
      <c r="C191" s="177" t="s">
        <v>385</v>
      </c>
      <c r="D191" s="177" t="s">
        <v>161</v>
      </c>
      <c r="E191" s="178" t="s">
        <v>1339</v>
      </c>
      <c r="F191" s="179" t="s">
        <v>1340</v>
      </c>
      <c r="G191" s="180" t="s">
        <v>188</v>
      </c>
      <c r="H191" s="181">
        <v>81</v>
      </c>
      <c r="I191" s="182"/>
      <c r="J191" s="183">
        <f>ROUND(I191*H191,2)</f>
        <v>0</v>
      </c>
      <c r="K191" s="184"/>
      <c r="L191" s="35"/>
      <c r="M191" s="185" t="s">
        <v>1</v>
      </c>
      <c r="N191" s="186" t="s">
        <v>42</v>
      </c>
      <c r="O191" s="78"/>
      <c r="P191" s="187">
        <f>O191*H191</f>
        <v>0</v>
      </c>
      <c r="Q191" s="187">
        <v>0</v>
      </c>
      <c r="R191" s="187">
        <f>Q191*H191</f>
        <v>0</v>
      </c>
      <c r="S191" s="187">
        <v>0</v>
      </c>
      <c r="T191" s="188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89" t="s">
        <v>165</v>
      </c>
      <c r="AT191" s="189" t="s">
        <v>161</v>
      </c>
      <c r="AU191" s="189" t="s">
        <v>171</v>
      </c>
      <c r="AY191" s="15" t="s">
        <v>158</v>
      </c>
      <c r="BE191" s="190">
        <f>IF(N191="základná",J191,0)</f>
        <v>0</v>
      </c>
      <c r="BF191" s="190">
        <f>IF(N191="znížená",J191,0)</f>
        <v>0</v>
      </c>
      <c r="BG191" s="190">
        <f>IF(N191="zákl. prenesená",J191,0)</f>
        <v>0</v>
      </c>
      <c r="BH191" s="190">
        <f>IF(N191="zníž. prenesená",J191,0)</f>
        <v>0</v>
      </c>
      <c r="BI191" s="190">
        <f>IF(N191="nulová",J191,0)</f>
        <v>0</v>
      </c>
      <c r="BJ191" s="15" t="s">
        <v>166</v>
      </c>
      <c r="BK191" s="190">
        <f>ROUND(I191*H191,2)</f>
        <v>0</v>
      </c>
      <c r="BL191" s="15" t="s">
        <v>165</v>
      </c>
      <c r="BM191" s="189" t="s">
        <v>1341</v>
      </c>
    </row>
    <row r="192" s="2" customFormat="1" ht="24.15" customHeight="1">
      <c r="A192" s="34"/>
      <c r="B192" s="176"/>
      <c r="C192" s="177" t="s">
        <v>389</v>
      </c>
      <c r="D192" s="177" t="s">
        <v>161</v>
      </c>
      <c r="E192" s="178" t="s">
        <v>1342</v>
      </c>
      <c r="F192" s="179" t="s">
        <v>1343</v>
      </c>
      <c r="G192" s="180" t="s">
        <v>188</v>
      </c>
      <c r="H192" s="181">
        <v>26</v>
      </c>
      <c r="I192" s="182"/>
      <c r="J192" s="183">
        <f>ROUND(I192*H192,2)</f>
        <v>0</v>
      </c>
      <c r="K192" s="184"/>
      <c r="L192" s="35"/>
      <c r="M192" s="185" t="s">
        <v>1</v>
      </c>
      <c r="N192" s="186" t="s">
        <v>42</v>
      </c>
      <c r="O192" s="78"/>
      <c r="P192" s="187">
        <f>O192*H192</f>
        <v>0</v>
      </c>
      <c r="Q192" s="187">
        <v>0</v>
      </c>
      <c r="R192" s="187">
        <f>Q192*H192</f>
        <v>0</v>
      </c>
      <c r="S192" s="187">
        <v>0</v>
      </c>
      <c r="T192" s="188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89" t="s">
        <v>165</v>
      </c>
      <c r="AT192" s="189" t="s">
        <v>161</v>
      </c>
      <c r="AU192" s="189" t="s">
        <v>171</v>
      </c>
      <c r="AY192" s="15" t="s">
        <v>158</v>
      </c>
      <c r="BE192" s="190">
        <f>IF(N192="základná",J192,0)</f>
        <v>0</v>
      </c>
      <c r="BF192" s="190">
        <f>IF(N192="znížená",J192,0)</f>
        <v>0</v>
      </c>
      <c r="BG192" s="190">
        <f>IF(N192="zákl. prenesená",J192,0)</f>
        <v>0</v>
      </c>
      <c r="BH192" s="190">
        <f>IF(N192="zníž. prenesená",J192,0)</f>
        <v>0</v>
      </c>
      <c r="BI192" s="190">
        <f>IF(N192="nulová",J192,0)</f>
        <v>0</v>
      </c>
      <c r="BJ192" s="15" t="s">
        <v>166</v>
      </c>
      <c r="BK192" s="190">
        <f>ROUND(I192*H192,2)</f>
        <v>0</v>
      </c>
      <c r="BL192" s="15" t="s">
        <v>165</v>
      </c>
      <c r="BM192" s="189" t="s">
        <v>1344</v>
      </c>
    </row>
    <row r="193" s="2" customFormat="1" ht="21.75" customHeight="1">
      <c r="A193" s="34"/>
      <c r="B193" s="176"/>
      <c r="C193" s="177" t="s">
        <v>565</v>
      </c>
      <c r="D193" s="177" t="s">
        <v>161</v>
      </c>
      <c r="E193" s="178" t="s">
        <v>1345</v>
      </c>
      <c r="F193" s="179" t="s">
        <v>1346</v>
      </c>
      <c r="G193" s="180" t="s">
        <v>188</v>
      </c>
      <c r="H193" s="181">
        <v>226</v>
      </c>
      <c r="I193" s="182"/>
      <c r="J193" s="183">
        <f>ROUND(I193*H193,2)</f>
        <v>0</v>
      </c>
      <c r="K193" s="184"/>
      <c r="L193" s="35"/>
      <c r="M193" s="185" t="s">
        <v>1</v>
      </c>
      <c r="N193" s="186" t="s">
        <v>42</v>
      </c>
      <c r="O193" s="78"/>
      <c r="P193" s="187">
        <f>O193*H193</f>
        <v>0</v>
      </c>
      <c r="Q193" s="187">
        <v>0</v>
      </c>
      <c r="R193" s="187">
        <f>Q193*H193</f>
        <v>0</v>
      </c>
      <c r="S193" s="187">
        <v>0</v>
      </c>
      <c r="T193" s="188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89" t="s">
        <v>165</v>
      </c>
      <c r="AT193" s="189" t="s">
        <v>161</v>
      </c>
      <c r="AU193" s="189" t="s">
        <v>171</v>
      </c>
      <c r="AY193" s="15" t="s">
        <v>158</v>
      </c>
      <c r="BE193" s="190">
        <f>IF(N193="základná",J193,0)</f>
        <v>0</v>
      </c>
      <c r="BF193" s="190">
        <f>IF(N193="znížená",J193,0)</f>
        <v>0</v>
      </c>
      <c r="BG193" s="190">
        <f>IF(N193="zákl. prenesená",J193,0)</f>
        <v>0</v>
      </c>
      <c r="BH193" s="190">
        <f>IF(N193="zníž. prenesená",J193,0)</f>
        <v>0</v>
      </c>
      <c r="BI193" s="190">
        <f>IF(N193="nulová",J193,0)</f>
        <v>0</v>
      </c>
      <c r="BJ193" s="15" t="s">
        <v>166</v>
      </c>
      <c r="BK193" s="190">
        <f>ROUND(I193*H193,2)</f>
        <v>0</v>
      </c>
      <c r="BL193" s="15" t="s">
        <v>165</v>
      </c>
      <c r="BM193" s="189" t="s">
        <v>1347</v>
      </c>
    </row>
    <row r="194" s="2" customFormat="1" ht="21.75" customHeight="1">
      <c r="A194" s="34"/>
      <c r="B194" s="176"/>
      <c r="C194" s="177" t="s">
        <v>569</v>
      </c>
      <c r="D194" s="177" t="s">
        <v>161</v>
      </c>
      <c r="E194" s="178" t="s">
        <v>1348</v>
      </c>
      <c r="F194" s="179" t="s">
        <v>1349</v>
      </c>
      <c r="G194" s="180" t="s">
        <v>188</v>
      </c>
      <c r="H194" s="181">
        <v>16</v>
      </c>
      <c r="I194" s="182"/>
      <c r="J194" s="183">
        <f>ROUND(I194*H194,2)</f>
        <v>0</v>
      </c>
      <c r="K194" s="184"/>
      <c r="L194" s="35"/>
      <c r="M194" s="185" t="s">
        <v>1</v>
      </c>
      <c r="N194" s="186" t="s">
        <v>42</v>
      </c>
      <c r="O194" s="78"/>
      <c r="P194" s="187">
        <f>O194*H194</f>
        <v>0</v>
      </c>
      <c r="Q194" s="187">
        <v>0</v>
      </c>
      <c r="R194" s="187">
        <f>Q194*H194</f>
        <v>0</v>
      </c>
      <c r="S194" s="187">
        <v>0</v>
      </c>
      <c r="T194" s="188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89" t="s">
        <v>165</v>
      </c>
      <c r="AT194" s="189" t="s">
        <v>161</v>
      </c>
      <c r="AU194" s="189" t="s">
        <v>171</v>
      </c>
      <c r="AY194" s="15" t="s">
        <v>158</v>
      </c>
      <c r="BE194" s="190">
        <f>IF(N194="základná",J194,0)</f>
        <v>0</v>
      </c>
      <c r="BF194" s="190">
        <f>IF(N194="znížená",J194,0)</f>
        <v>0</v>
      </c>
      <c r="BG194" s="190">
        <f>IF(N194="zákl. prenesená",J194,0)</f>
        <v>0</v>
      </c>
      <c r="BH194" s="190">
        <f>IF(N194="zníž. prenesená",J194,0)</f>
        <v>0</v>
      </c>
      <c r="BI194" s="190">
        <f>IF(N194="nulová",J194,0)</f>
        <v>0</v>
      </c>
      <c r="BJ194" s="15" t="s">
        <v>166</v>
      </c>
      <c r="BK194" s="190">
        <f>ROUND(I194*H194,2)</f>
        <v>0</v>
      </c>
      <c r="BL194" s="15" t="s">
        <v>165</v>
      </c>
      <c r="BM194" s="189" t="s">
        <v>1350</v>
      </c>
    </row>
    <row r="195" s="2" customFormat="1" ht="21.75" customHeight="1">
      <c r="A195" s="34"/>
      <c r="B195" s="176"/>
      <c r="C195" s="177" t="s">
        <v>573</v>
      </c>
      <c r="D195" s="177" t="s">
        <v>161</v>
      </c>
      <c r="E195" s="178" t="s">
        <v>1351</v>
      </c>
      <c r="F195" s="179" t="s">
        <v>1352</v>
      </c>
      <c r="G195" s="180" t="s">
        <v>188</v>
      </c>
      <c r="H195" s="181">
        <v>48</v>
      </c>
      <c r="I195" s="182"/>
      <c r="J195" s="183">
        <f>ROUND(I195*H195,2)</f>
        <v>0</v>
      </c>
      <c r="K195" s="184"/>
      <c r="L195" s="35"/>
      <c r="M195" s="185" t="s">
        <v>1</v>
      </c>
      <c r="N195" s="186" t="s">
        <v>42</v>
      </c>
      <c r="O195" s="78"/>
      <c r="P195" s="187">
        <f>O195*H195</f>
        <v>0</v>
      </c>
      <c r="Q195" s="187">
        <v>0</v>
      </c>
      <c r="R195" s="187">
        <f>Q195*H195</f>
        <v>0</v>
      </c>
      <c r="S195" s="187">
        <v>0</v>
      </c>
      <c r="T195" s="188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89" t="s">
        <v>165</v>
      </c>
      <c r="AT195" s="189" t="s">
        <v>161</v>
      </c>
      <c r="AU195" s="189" t="s">
        <v>171</v>
      </c>
      <c r="AY195" s="15" t="s">
        <v>158</v>
      </c>
      <c r="BE195" s="190">
        <f>IF(N195="základná",J195,0)</f>
        <v>0</v>
      </c>
      <c r="BF195" s="190">
        <f>IF(N195="znížená",J195,0)</f>
        <v>0</v>
      </c>
      <c r="BG195" s="190">
        <f>IF(N195="zákl. prenesená",J195,0)</f>
        <v>0</v>
      </c>
      <c r="BH195" s="190">
        <f>IF(N195="zníž. prenesená",J195,0)</f>
        <v>0</v>
      </c>
      <c r="BI195" s="190">
        <f>IF(N195="nulová",J195,0)</f>
        <v>0</v>
      </c>
      <c r="BJ195" s="15" t="s">
        <v>166</v>
      </c>
      <c r="BK195" s="190">
        <f>ROUND(I195*H195,2)</f>
        <v>0</v>
      </c>
      <c r="BL195" s="15" t="s">
        <v>165</v>
      </c>
      <c r="BM195" s="189" t="s">
        <v>1353</v>
      </c>
    </row>
    <row r="196" s="2" customFormat="1" ht="21.75" customHeight="1">
      <c r="A196" s="34"/>
      <c r="B196" s="176"/>
      <c r="C196" s="177" t="s">
        <v>578</v>
      </c>
      <c r="D196" s="177" t="s">
        <v>161</v>
      </c>
      <c r="E196" s="178" t="s">
        <v>1354</v>
      </c>
      <c r="F196" s="179" t="s">
        <v>1355</v>
      </c>
      <c r="G196" s="180" t="s">
        <v>188</v>
      </c>
      <c r="H196" s="181">
        <v>25</v>
      </c>
      <c r="I196" s="182"/>
      <c r="J196" s="183">
        <f>ROUND(I196*H196,2)</f>
        <v>0</v>
      </c>
      <c r="K196" s="184"/>
      <c r="L196" s="35"/>
      <c r="M196" s="185" t="s">
        <v>1</v>
      </c>
      <c r="N196" s="186" t="s">
        <v>42</v>
      </c>
      <c r="O196" s="78"/>
      <c r="P196" s="187">
        <f>O196*H196</f>
        <v>0</v>
      </c>
      <c r="Q196" s="187">
        <v>0</v>
      </c>
      <c r="R196" s="187">
        <f>Q196*H196</f>
        <v>0</v>
      </c>
      <c r="S196" s="187">
        <v>0</v>
      </c>
      <c r="T196" s="188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89" t="s">
        <v>165</v>
      </c>
      <c r="AT196" s="189" t="s">
        <v>161</v>
      </c>
      <c r="AU196" s="189" t="s">
        <v>171</v>
      </c>
      <c r="AY196" s="15" t="s">
        <v>158</v>
      </c>
      <c r="BE196" s="190">
        <f>IF(N196="základná",J196,0)</f>
        <v>0</v>
      </c>
      <c r="BF196" s="190">
        <f>IF(N196="znížená",J196,0)</f>
        <v>0</v>
      </c>
      <c r="BG196" s="190">
        <f>IF(N196="zákl. prenesená",J196,0)</f>
        <v>0</v>
      </c>
      <c r="BH196" s="190">
        <f>IF(N196="zníž. prenesená",J196,0)</f>
        <v>0</v>
      </c>
      <c r="BI196" s="190">
        <f>IF(N196="nulová",J196,0)</f>
        <v>0</v>
      </c>
      <c r="BJ196" s="15" t="s">
        <v>166</v>
      </c>
      <c r="BK196" s="190">
        <f>ROUND(I196*H196,2)</f>
        <v>0</v>
      </c>
      <c r="BL196" s="15" t="s">
        <v>165</v>
      </c>
      <c r="BM196" s="189" t="s">
        <v>1356</v>
      </c>
    </row>
    <row r="197" s="2" customFormat="1" ht="21.75" customHeight="1">
      <c r="A197" s="34"/>
      <c r="B197" s="176"/>
      <c r="C197" s="177" t="s">
        <v>582</v>
      </c>
      <c r="D197" s="177" t="s">
        <v>161</v>
      </c>
      <c r="E197" s="178" t="s">
        <v>1357</v>
      </c>
      <c r="F197" s="179" t="s">
        <v>1358</v>
      </c>
      <c r="G197" s="180" t="s">
        <v>188</v>
      </c>
      <c r="H197" s="181">
        <v>136</v>
      </c>
      <c r="I197" s="182"/>
      <c r="J197" s="183">
        <f>ROUND(I197*H197,2)</f>
        <v>0</v>
      </c>
      <c r="K197" s="184"/>
      <c r="L197" s="35"/>
      <c r="M197" s="185" t="s">
        <v>1</v>
      </c>
      <c r="N197" s="186" t="s">
        <v>42</v>
      </c>
      <c r="O197" s="78"/>
      <c r="P197" s="187">
        <f>O197*H197</f>
        <v>0</v>
      </c>
      <c r="Q197" s="187">
        <v>0</v>
      </c>
      <c r="R197" s="187">
        <f>Q197*H197</f>
        <v>0</v>
      </c>
      <c r="S197" s="187">
        <v>0</v>
      </c>
      <c r="T197" s="188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89" t="s">
        <v>165</v>
      </c>
      <c r="AT197" s="189" t="s">
        <v>161</v>
      </c>
      <c r="AU197" s="189" t="s">
        <v>171</v>
      </c>
      <c r="AY197" s="15" t="s">
        <v>158</v>
      </c>
      <c r="BE197" s="190">
        <f>IF(N197="základná",J197,0)</f>
        <v>0</v>
      </c>
      <c r="BF197" s="190">
        <f>IF(N197="znížená",J197,0)</f>
        <v>0</v>
      </c>
      <c r="BG197" s="190">
        <f>IF(N197="zákl. prenesená",J197,0)</f>
        <v>0</v>
      </c>
      <c r="BH197" s="190">
        <f>IF(N197="zníž. prenesená",J197,0)</f>
        <v>0</v>
      </c>
      <c r="BI197" s="190">
        <f>IF(N197="nulová",J197,0)</f>
        <v>0</v>
      </c>
      <c r="BJ197" s="15" t="s">
        <v>166</v>
      </c>
      <c r="BK197" s="190">
        <f>ROUND(I197*H197,2)</f>
        <v>0</v>
      </c>
      <c r="BL197" s="15" t="s">
        <v>165</v>
      </c>
      <c r="BM197" s="189" t="s">
        <v>1359</v>
      </c>
    </row>
    <row r="198" s="2" customFormat="1" ht="21.75" customHeight="1">
      <c r="A198" s="34"/>
      <c r="B198" s="176"/>
      <c r="C198" s="177" t="s">
        <v>586</v>
      </c>
      <c r="D198" s="177" t="s">
        <v>161</v>
      </c>
      <c r="E198" s="178" t="s">
        <v>1360</v>
      </c>
      <c r="F198" s="179" t="s">
        <v>1361</v>
      </c>
      <c r="G198" s="180" t="s">
        <v>188</v>
      </c>
      <c r="H198" s="181">
        <v>54</v>
      </c>
      <c r="I198" s="182"/>
      <c r="J198" s="183">
        <f>ROUND(I198*H198,2)</f>
        <v>0</v>
      </c>
      <c r="K198" s="184"/>
      <c r="L198" s="35"/>
      <c r="M198" s="185" t="s">
        <v>1</v>
      </c>
      <c r="N198" s="186" t="s">
        <v>42</v>
      </c>
      <c r="O198" s="78"/>
      <c r="P198" s="187">
        <f>O198*H198</f>
        <v>0</v>
      </c>
      <c r="Q198" s="187">
        <v>0</v>
      </c>
      <c r="R198" s="187">
        <f>Q198*H198</f>
        <v>0</v>
      </c>
      <c r="S198" s="187">
        <v>0</v>
      </c>
      <c r="T198" s="188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89" t="s">
        <v>165</v>
      </c>
      <c r="AT198" s="189" t="s">
        <v>161</v>
      </c>
      <c r="AU198" s="189" t="s">
        <v>171</v>
      </c>
      <c r="AY198" s="15" t="s">
        <v>158</v>
      </c>
      <c r="BE198" s="190">
        <f>IF(N198="základná",J198,0)</f>
        <v>0</v>
      </c>
      <c r="BF198" s="190">
        <f>IF(N198="znížená",J198,0)</f>
        <v>0</v>
      </c>
      <c r="BG198" s="190">
        <f>IF(N198="zákl. prenesená",J198,0)</f>
        <v>0</v>
      </c>
      <c r="BH198" s="190">
        <f>IF(N198="zníž. prenesená",J198,0)</f>
        <v>0</v>
      </c>
      <c r="BI198" s="190">
        <f>IF(N198="nulová",J198,0)</f>
        <v>0</v>
      </c>
      <c r="BJ198" s="15" t="s">
        <v>166</v>
      </c>
      <c r="BK198" s="190">
        <f>ROUND(I198*H198,2)</f>
        <v>0</v>
      </c>
      <c r="BL198" s="15" t="s">
        <v>165</v>
      </c>
      <c r="BM198" s="189" t="s">
        <v>1362</v>
      </c>
    </row>
    <row r="199" s="2" customFormat="1" ht="21.75" customHeight="1">
      <c r="A199" s="34"/>
      <c r="B199" s="176"/>
      <c r="C199" s="177" t="s">
        <v>588</v>
      </c>
      <c r="D199" s="177" t="s">
        <v>161</v>
      </c>
      <c r="E199" s="178" t="s">
        <v>1363</v>
      </c>
      <c r="F199" s="179" t="s">
        <v>1364</v>
      </c>
      <c r="G199" s="180" t="s">
        <v>188</v>
      </c>
      <c r="H199" s="181">
        <v>16</v>
      </c>
      <c r="I199" s="182"/>
      <c r="J199" s="183">
        <f>ROUND(I199*H199,2)</f>
        <v>0</v>
      </c>
      <c r="K199" s="184"/>
      <c r="L199" s="35"/>
      <c r="M199" s="185" t="s">
        <v>1</v>
      </c>
      <c r="N199" s="186" t="s">
        <v>42</v>
      </c>
      <c r="O199" s="78"/>
      <c r="P199" s="187">
        <f>O199*H199</f>
        <v>0</v>
      </c>
      <c r="Q199" s="187">
        <v>0</v>
      </c>
      <c r="R199" s="187">
        <f>Q199*H199</f>
        <v>0</v>
      </c>
      <c r="S199" s="187">
        <v>0</v>
      </c>
      <c r="T199" s="188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89" t="s">
        <v>165</v>
      </c>
      <c r="AT199" s="189" t="s">
        <v>161</v>
      </c>
      <c r="AU199" s="189" t="s">
        <v>171</v>
      </c>
      <c r="AY199" s="15" t="s">
        <v>158</v>
      </c>
      <c r="BE199" s="190">
        <f>IF(N199="základná",J199,0)</f>
        <v>0</v>
      </c>
      <c r="BF199" s="190">
        <f>IF(N199="znížená",J199,0)</f>
        <v>0</v>
      </c>
      <c r="BG199" s="190">
        <f>IF(N199="zákl. prenesená",J199,0)</f>
        <v>0</v>
      </c>
      <c r="BH199" s="190">
        <f>IF(N199="zníž. prenesená",J199,0)</f>
        <v>0</v>
      </c>
      <c r="BI199" s="190">
        <f>IF(N199="nulová",J199,0)</f>
        <v>0</v>
      </c>
      <c r="BJ199" s="15" t="s">
        <v>166</v>
      </c>
      <c r="BK199" s="190">
        <f>ROUND(I199*H199,2)</f>
        <v>0</v>
      </c>
      <c r="BL199" s="15" t="s">
        <v>165</v>
      </c>
      <c r="BM199" s="189" t="s">
        <v>1365</v>
      </c>
    </row>
    <row r="200" s="2" customFormat="1" ht="21.75" customHeight="1">
      <c r="A200" s="34"/>
      <c r="B200" s="176"/>
      <c r="C200" s="177" t="s">
        <v>592</v>
      </c>
      <c r="D200" s="177" t="s">
        <v>161</v>
      </c>
      <c r="E200" s="178" t="s">
        <v>1366</v>
      </c>
      <c r="F200" s="179" t="s">
        <v>1367</v>
      </c>
      <c r="G200" s="180" t="s">
        <v>188</v>
      </c>
      <c r="H200" s="181">
        <v>25</v>
      </c>
      <c r="I200" s="182"/>
      <c r="J200" s="183">
        <f>ROUND(I200*H200,2)</f>
        <v>0</v>
      </c>
      <c r="K200" s="184"/>
      <c r="L200" s="35"/>
      <c r="M200" s="185" t="s">
        <v>1</v>
      </c>
      <c r="N200" s="186" t="s">
        <v>42</v>
      </c>
      <c r="O200" s="78"/>
      <c r="P200" s="187">
        <f>O200*H200</f>
        <v>0</v>
      </c>
      <c r="Q200" s="187">
        <v>0</v>
      </c>
      <c r="R200" s="187">
        <f>Q200*H200</f>
        <v>0</v>
      </c>
      <c r="S200" s="187">
        <v>0</v>
      </c>
      <c r="T200" s="188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89" t="s">
        <v>165</v>
      </c>
      <c r="AT200" s="189" t="s">
        <v>161</v>
      </c>
      <c r="AU200" s="189" t="s">
        <v>171</v>
      </c>
      <c r="AY200" s="15" t="s">
        <v>158</v>
      </c>
      <c r="BE200" s="190">
        <f>IF(N200="základná",J200,0)</f>
        <v>0</v>
      </c>
      <c r="BF200" s="190">
        <f>IF(N200="znížená",J200,0)</f>
        <v>0</v>
      </c>
      <c r="BG200" s="190">
        <f>IF(N200="zákl. prenesená",J200,0)</f>
        <v>0</v>
      </c>
      <c r="BH200" s="190">
        <f>IF(N200="zníž. prenesená",J200,0)</f>
        <v>0</v>
      </c>
      <c r="BI200" s="190">
        <f>IF(N200="nulová",J200,0)</f>
        <v>0</v>
      </c>
      <c r="BJ200" s="15" t="s">
        <v>166</v>
      </c>
      <c r="BK200" s="190">
        <f>ROUND(I200*H200,2)</f>
        <v>0</v>
      </c>
      <c r="BL200" s="15" t="s">
        <v>165</v>
      </c>
      <c r="BM200" s="189" t="s">
        <v>1368</v>
      </c>
    </row>
    <row r="201" s="2" customFormat="1" ht="21.75" customHeight="1">
      <c r="A201" s="34"/>
      <c r="B201" s="176"/>
      <c r="C201" s="177" t="s">
        <v>596</v>
      </c>
      <c r="D201" s="177" t="s">
        <v>161</v>
      </c>
      <c r="E201" s="178" t="s">
        <v>1369</v>
      </c>
      <c r="F201" s="179" t="s">
        <v>1370</v>
      </c>
      <c r="G201" s="180" t="s">
        <v>188</v>
      </c>
      <c r="H201" s="181">
        <v>10</v>
      </c>
      <c r="I201" s="182"/>
      <c r="J201" s="183">
        <f>ROUND(I201*H201,2)</f>
        <v>0</v>
      </c>
      <c r="K201" s="184"/>
      <c r="L201" s="35"/>
      <c r="M201" s="185" t="s">
        <v>1</v>
      </c>
      <c r="N201" s="186" t="s">
        <v>42</v>
      </c>
      <c r="O201" s="78"/>
      <c r="P201" s="187">
        <f>O201*H201</f>
        <v>0</v>
      </c>
      <c r="Q201" s="187">
        <v>0</v>
      </c>
      <c r="R201" s="187">
        <f>Q201*H201</f>
        <v>0</v>
      </c>
      <c r="S201" s="187">
        <v>0</v>
      </c>
      <c r="T201" s="188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189" t="s">
        <v>165</v>
      </c>
      <c r="AT201" s="189" t="s">
        <v>161</v>
      </c>
      <c r="AU201" s="189" t="s">
        <v>171</v>
      </c>
      <c r="AY201" s="15" t="s">
        <v>158</v>
      </c>
      <c r="BE201" s="190">
        <f>IF(N201="základná",J201,0)</f>
        <v>0</v>
      </c>
      <c r="BF201" s="190">
        <f>IF(N201="znížená",J201,0)</f>
        <v>0</v>
      </c>
      <c r="BG201" s="190">
        <f>IF(N201="zákl. prenesená",J201,0)</f>
        <v>0</v>
      </c>
      <c r="BH201" s="190">
        <f>IF(N201="zníž. prenesená",J201,0)</f>
        <v>0</v>
      </c>
      <c r="BI201" s="190">
        <f>IF(N201="nulová",J201,0)</f>
        <v>0</v>
      </c>
      <c r="BJ201" s="15" t="s">
        <v>166</v>
      </c>
      <c r="BK201" s="190">
        <f>ROUND(I201*H201,2)</f>
        <v>0</v>
      </c>
      <c r="BL201" s="15" t="s">
        <v>165</v>
      </c>
      <c r="BM201" s="189" t="s">
        <v>1371</v>
      </c>
    </row>
    <row r="202" s="2" customFormat="1" ht="24.15" customHeight="1">
      <c r="A202" s="34"/>
      <c r="B202" s="176"/>
      <c r="C202" s="177" t="s">
        <v>744</v>
      </c>
      <c r="D202" s="177" t="s">
        <v>161</v>
      </c>
      <c r="E202" s="178" t="s">
        <v>1372</v>
      </c>
      <c r="F202" s="179" t="s">
        <v>1373</v>
      </c>
      <c r="G202" s="180" t="s">
        <v>188</v>
      </c>
      <c r="H202" s="181">
        <v>6</v>
      </c>
      <c r="I202" s="182"/>
      <c r="J202" s="183">
        <f>ROUND(I202*H202,2)</f>
        <v>0</v>
      </c>
      <c r="K202" s="184"/>
      <c r="L202" s="35"/>
      <c r="M202" s="185" t="s">
        <v>1</v>
      </c>
      <c r="N202" s="186" t="s">
        <v>42</v>
      </c>
      <c r="O202" s="78"/>
      <c r="P202" s="187">
        <f>O202*H202</f>
        <v>0</v>
      </c>
      <c r="Q202" s="187">
        <v>0</v>
      </c>
      <c r="R202" s="187">
        <f>Q202*H202</f>
        <v>0</v>
      </c>
      <c r="S202" s="187">
        <v>0</v>
      </c>
      <c r="T202" s="188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89" t="s">
        <v>165</v>
      </c>
      <c r="AT202" s="189" t="s">
        <v>161</v>
      </c>
      <c r="AU202" s="189" t="s">
        <v>171</v>
      </c>
      <c r="AY202" s="15" t="s">
        <v>158</v>
      </c>
      <c r="BE202" s="190">
        <f>IF(N202="základná",J202,0)</f>
        <v>0</v>
      </c>
      <c r="BF202" s="190">
        <f>IF(N202="znížená",J202,0)</f>
        <v>0</v>
      </c>
      <c r="BG202" s="190">
        <f>IF(N202="zákl. prenesená",J202,0)</f>
        <v>0</v>
      </c>
      <c r="BH202" s="190">
        <f>IF(N202="zníž. prenesená",J202,0)</f>
        <v>0</v>
      </c>
      <c r="BI202" s="190">
        <f>IF(N202="nulová",J202,0)</f>
        <v>0</v>
      </c>
      <c r="BJ202" s="15" t="s">
        <v>166</v>
      </c>
      <c r="BK202" s="190">
        <f>ROUND(I202*H202,2)</f>
        <v>0</v>
      </c>
      <c r="BL202" s="15" t="s">
        <v>165</v>
      </c>
      <c r="BM202" s="189" t="s">
        <v>795</v>
      </c>
    </row>
    <row r="203" s="2" customFormat="1" ht="24.15" customHeight="1">
      <c r="A203" s="34"/>
      <c r="B203" s="176"/>
      <c r="C203" s="177" t="s">
        <v>989</v>
      </c>
      <c r="D203" s="177" t="s">
        <v>161</v>
      </c>
      <c r="E203" s="178" t="s">
        <v>1374</v>
      </c>
      <c r="F203" s="179" t="s">
        <v>1375</v>
      </c>
      <c r="G203" s="180" t="s">
        <v>188</v>
      </c>
      <c r="H203" s="181">
        <v>48</v>
      </c>
      <c r="I203" s="182"/>
      <c r="J203" s="183">
        <f>ROUND(I203*H203,2)</f>
        <v>0</v>
      </c>
      <c r="K203" s="184"/>
      <c r="L203" s="35"/>
      <c r="M203" s="185" t="s">
        <v>1</v>
      </c>
      <c r="N203" s="186" t="s">
        <v>42</v>
      </c>
      <c r="O203" s="78"/>
      <c r="P203" s="187">
        <f>O203*H203</f>
        <v>0</v>
      </c>
      <c r="Q203" s="187">
        <v>0</v>
      </c>
      <c r="R203" s="187">
        <f>Q203*H203</f>
        <v>0</v>
      </c>
      <c r="S203" s="187">
        <v>0</v>
      </c>
      <c r="T203" s="188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89" t="s">
        <v>165</v>
      </c>
      <c r="AT203" s="189" t="s">
        <v>161</v>
      </c>
      <c r="AU203" s="189" t="s">
        <v>171</v>
      </c>
      <c r="AY203" s="15" t="s">
        <v>158</v>
      </c>
      <c r="BE203" s="190">
        <f>IF(N203="základná",J203,0)</f>
        <v>0</v>
      </c>
      <c r="BF203" s="190">
        <f>IF(N203="znížená",J203,0)</f>
        <v>0</v>
      </c>
      <c r="BG203" s="190">
        <f>IF(N203="zákl. prenesená",J203,0)</f>
        <v>0</v>
      </c>
      <c r="BH203" s="190">
        <f>IF(N203="zníž. prenesená",J203,0)</f>
        <v>0</v>
      </c>
      <c r="BI203" s="190">
        <f>IF(N203="nulová",J203,0)</f>
        <v>0</v>
      </c>
      <c r="BJ203" s="15" t="s">
        <v>166</v>
      </c>
      <c r="BK203" s="190">
        <f>ROUND(I203*H203,2)</f>
        <v>0</v>
      </c>
      <c r="BL203" s="15" t="s">
        <v>165</v>
      </c>
      <c r="BM203" s="189" t="s">
        <v>1376</v>
      </c>
    </row>
    <row r="204" s="2" customFormat="1" ht="24.15" customHeight="1">
      <c r="A204" s="34"/>
      <c r="B204" s="176"/>
      <c r="C204" s="177" t="s">
        <v>993</v>
      </c>
      <c r="D204" s="177" t="s">
        <v>161</v>
      </c>
      <c r="E204" s="178" t="s">
        <v>1377</v>
      </c>
      <c r="F204" s="179" t="s">
        <v>1378</v>
      </c>
      <c r="G204" s="180" t="s">
        <v>188</v>
      </c>
      <c r="H204" s="181">
        <v>207</v>
      </c>
      <c r="I204" s="182"/>
      <c r="J204" s="183">
        <f>ROUND(I204*H204,2)</f>
        <v>0</v>
      </c>
      <c r="K204" s="184"/>
      <c r="L204" s="35"/>
      <c r="M204" s="185" t="s">
        <v>1</v>
      </c>
      <c r="N204" s="186" t="s">
        <v>42</v>
      </c>
      <c r="O204" s="78"/>
      <c r="P204" s="187">
        <f>O204*H204</f>
        <v>0</v>
      </c>
      <c r="Q204" s="187">
        <v>0</v>
      </c>
      <c r="R204" s="187">
        <f>Q204*H204</f>
        <v>0</v>
      </c>
      <c r="S204" s="187">
        <v>0</v>
      </c>
      <c r="T204" s="188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89" t="s">
        <v>165</v>
      </c>
      <c r="AT204" s="189" t="s">
        <v>161</v>
      </c>
      <c r="AU204" s="189" t="s">
        <v>171</v>
      </c>
      <c r="AY204" s="15" t="s">
        <v>158</v>
      </c>
      <c r="BE204" s="190">
        <f>IF(N204="základná",J204,0)</f>
        <v>0</v>
      </c>
      <c r="BF204" s="190">
        <f>IF(N204="znížená",J204,0)</f>
        <v>0</v>
      </c>
      <c r="BG204" s="190">
        <f>IF(N204="zákl. prenesená",J204,0)</f>
        <v>0</v>
      </c>
      <c r="BH204" s="190">
        <f>IF(N204="zníž. prenesená",J204,0)</f>
        <v>0</v>
      </c>
      <c r="BI204" s="190">
        <f>IF(N204="nulová",J204,0)</f>
        <v>0</v>
      </c>
      <c r="BJ204" s="15" t="s">
        <v>166</v>
      </c>
      <c r="BK204" s="190">
        <f>ROUND(I204*H204,2)</f>
        <v>0</v>
      </c>
      <c r="BL204" s="15" t="s">
        <v>165</v>
      </c>
      <c r="BM204" s="189" t="s">
        <v>1379</v>
      </c>
    </row>
    <row r="205" s="2" customFormat="1" ht="24.15" customHeight="1">
      <c r="A205" s="34"/>
      <c r="B205" s="176"/>
      <c r="C205" s="177" t="s">
        <v>997</v>
      </c>
      <c r="D205" s="177" t="s">
        <v>161</v>
      </c>
      <c r="E205" s="178" t="s">
        <v>1380</v>
      </c>
      <c r="F205" s="179" t="s">
        <v>1381</v>
      </c>
      <c r="G205" s="180" t="s">
        <v>188</v>
      </c>
      <c r="H205" s="181">
        <v>56</v>
      </c>
      <c r="I205" s="182"/>
      <c r="J205" s="183">
        <f>ROUND(I205*H205,2)</f>
        <v>0</v>
      </c>
      <c r="K205" s="184"/>
      <c r="L205" s="35"/>
      <c r="M205" s="185" t="s">
        <v>1</v>
      </c>
      <c r="N205" s="186" t="s">
        <v>42</v>
      </c>
      <c r="O205" s="78"/>
      <c r="P205" s="187">
        <f>O205*H205</f>
        <v>0</v>
      </c>
      <c r="Q205" s="187">
        <v>0</v>
      </c>
      <c r="R205" s="187">
        <f>Q205*H205</f>
        <v>0</v>
      </c>
      <c r="S205" s="187">
        <v>0</v>
      </c>
      <c r="T205" s="188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89" t="s">
        <v>165</v>
      </c>
      <c r="AT205" s="189" t="s">
        <v>161</v>
      </c>
      <c r="AU205" s="189" t="s">
        <v>171</v>
      </c>
      <c r="AY205" s="15" t="s">
        <v>158</v>
      </c>
      <c r="BE205" s="190">
        <f>IF(N205="základná",J205,0)</f>
        <v>0</v>
      </c>
      <c r="BF205" s="190">
        <f>IF(N205="znížená",J205,0)</f>
        <v>0</v>
      </c>
      <c r="BG205" s="190">
        <f>IF(N205="zákl. prenesená",J205,0)</f>
        <v>0</v>
      </c>
      <c r="BH205" s="190">
        <f>IF(N205="zníž. prenesená",J205,0)</f>
        <v>0</v>
      </c>
      <c r="BI205" s="190">
        <f>IF(N205="nulová",J205,0)</f>
        <v>0</v>
      </c>
      <c r="BJ205" s="15" t="s">
        <v>166</v>
      </c>
      <c r="BK205" s="190">
        <f>ROUND(I205*H205,2)</f>
        <v>0</v>
      </c>
      <c r="BL205" s="15" t="s">
        <v>165</v>
      </c>
      <c r="BM205" s="189" t="s">
        <v>1382</v>
      </c>
    </row>
    <row r="206" s="2" customFormat="1" ht="24.15" customHeight="1">
      <c r="A206" s="34"/>
      <c r="B206" s="176"/>
      <c r="C206" s="177" t="s">
        <v>999</v>
      </c>
      <c r="D206" s="177" t="s">
        <v>161</v>
      </c>
      <c r="E206" s="178" t="s">
        <v>1383</v>
      </c>
      <c r="F206" s="179" t="s">
        <v>1384</v>
      </c>
      <c r="G206" s="180" t="s">
        <v>188</v>
      </c>
      <c r="H206" s="181">
        <v>16</v>
      </c>
      <c r="I206" s="182"/>
      <c r="J206" s="183">
        <f>ROUND(I206*H206,2)</f>
        <v>0</v>
      </c>
      <c r="K206" s="184"/>
      <c r="L206" s="35"/>
      <c r="M206" s="185" t="s">
        <v>1</v>
      </c>
      <c r="N206" s="186" t="s">
        <v>42</v>
      </c>
      <c r="O206" s="78"/>
      <c r="P206" s="187">
        <f>O206*H206</f>
        <v>0</v>
      </c>
      <c r="Q206" s="187">
        <v>0</v>
      </c>
      <c r="R206" s="187">
        <f>Q206*H206</f>
        <v>0</v>
      </c>
      <c r="S206" s="187">
        <v>0</v>
      </c>
      <c r="T206" s="188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89" t="s">
        <v>165</v>
      </c>
      <c r="AT206" s="189" t="s">
        <v>161</v>
      </c>
      <c r="AU206" s="189" t="s">
        <v>171</v>
      </c>
      <c r="AY206" s="15" t="s">
        <v>158</v>
      </c>
      <c r="BE206" s="190">
        <f>IF(N206="základná",J206,0)</f>
        <v>0</v>
      </c>
      <c r="BF206" s="190">
        <f>IF(N206="znížená",J206,0)</f>
        <v>0</v>
      </c>
      <c r="BG206" s="190">
        <f>IF(N206="zákl. prenesená",J206,0)</f>
        <v>0</v>
      </c>
      <c r="BH206" s="190">
        <f>IF(N206="zníž. prenesená",J206,0)</f>
        <v>0</v>
      </c>
      <c r="BI206" s="190">
        <f>IF(N206="nulová",J206,0)</f>
        <v>0</v>
      </c>
      <c r="BJ206" s="15" t="s">
        <v>166</v>
      </c>
      <c r="BK206" s="190">
        <f>ROUND(I206*H206,2)</f>
        <v>0</v>
      </c>
      <c r="BL206" s="15" t="s">
        <v>165</v>
      </c>
      <c r="BM206" s="189" t="s">
        <v>1385</v>
      </c>
    </row>
    <row r="207" s="2" customFormat="1" ht="21.75" customHeight="1">
      <c r="A207" s="34"/>
      <c r="B207" s="176"/>
      <c r="C207" s="177" t="s">
        <v>1003</v>
      </c>
      <c r="D207" s="177" t="s">
        <v>161</v>
      </c>
      <c r="E207" s="178" t="s">
        <v>1386</v>
      </c>
      <c r="F207" s="179" t="s">
        <v>1387</v>
      </c>
      <c r="G207" s="180" t="s">
        <v>1254</v>
      </c>
      <c r="H207" s="181">
        <v>260</v>
      </c>
      <c r="I207" s="182"/>
      <c r="J207" s="183">
        <f>ROUND(I207*H207,2)</f>
        <v>0</v>
      </c>
      <c r="K207" s="184"/>
      <c r="L207" s="35"/>
      <c r="M207" s="185" t="s">
        <v>1</v>
      </c>
      <c r="N207" s="186" t="s">
        <v>42</v>
      </c>
      <c r="O207" s="78"/>
      <c r="P207" s="187">
        <f>O207*H207</f>
        <v>0</v>
      </c>
      <c r="Q207" s="187">
        <v>0</v>
      </c>
      <c r="R207" s="187">
        <f>Q207*H207</f>
        <v>0</v>
      </c>
      <c r="S207" s="187">
        <v>0</v>
      </c>
      <c r="T207" s="188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89" t="s">
        <v>165</v>
      </c>
      <c r="AT207" s="189" t="s">
        <v>161</v>
      </c>
      <c r="AU207" s="189" t="s">
        <v>171</v>
      </c>
      <c r="AY207" s="15" t="s">
        <v>158</v>
      </c>
      <c r="BE207" s="190">
        <f>IF(N207="základná",J207,0)</f>
        <v>0</v>
      </c>
      <c r="BF207" s="190">
        <f>IF(N207="znížená",J207,0)</f>
        <v>0</v>
      </c>
      <c r="BG207" s="190">
        <f>IF(N207="zákl. prenesená",J207,0)</f>
        <v>0</v>
      </c>
      <c r="BH207" s="190">
        <f>IF(N207="zníž. prenesená",J207,0)</f>
        <v>0</v>
      </c>
      <c r="BI207" s="190">
        <f>IF(N207="nulová",J207,0)</f>
        <v>0</v>
      </c>
      <c r="BJ207" s="15" t="s">
        <v>166</v>
      </c>
      <c r="BK207" s="190">
        <f>ROUND(I207*H207,2)</f>
        <v>0</v>
      </c>
      <c r="BL207" s="15" t="s">
        <v>165</v>
      </c>
      <c r="BM207" s="189" t="s">
        <v>1388</v>
      </c>
    </row>
    <row r="208" s="2" customFormat="1" ht="16.5" customHeight="1">
      <c r="A208" s="34"/>
      <c r="B208" s="176"/>
      <c r="C208" s="177" t="s">
        <v>1007</v>
      </c>
      <c r="D208" s="177" t="s">
        <v>161</v>
      </c>
      <c r="E208" s="178" t="s">
        <v>1389</v>
      </c>
      <c r="F208" s="179" t="s">
        <v>1390</v>
      </c>
      <c r="G208" s="180" t="s">
        <v>1254</v>
      </c>
      <c r="H208" s="181">
        <v>8</v>
      </c>
      <c r="I208" s="182"/>
      <c r="J208" s="183">
        <f>ROUND(I208*H208,2)</f>
        <v>0</v>
      </c>
      <c r="K208" s="184"/>
      <c r="L208" s="35"/>
      <c r="M208" s="185" t="s">
        <v>1</v>
      </c>
      <c r="N208" s="186" t="s">
        <v>42</v>
      </c>
      <c r="O208" s="78"/>
      <c r="P208" s="187">
        <f>O208*H208</f>
        <v>0</v>
      </c>
      <c r="Q208" s="187">
        <v>0</v>
      </c>
      <c r="R208" s="187">
        <f>Q208*H208</f>
        <v>0</v>
      </c>
      <c r="S208" s="187">
        <v>0</v>
      </c>
      <c r="T208" s="188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89" t="s">
        <v>165</v>
      </c>
      <c r="AT208" s="189" t="s">
        <v>161</v>
      </c>
      <c r="AU208" s="189" t="s">
        <v>171</v>
      </c>
      <c r="AY208" s="15" t="s">
        <v>158</v>
      </c>
      <c r="BE208" s="190">
        <f>IF(N208="základná",J208,0)</f>
        <v>0</v>
      </c>
      <c r="BF208" s="190">
        <f>IF(N208="znížená",J208,0)</f>
        <v>0</v>
      </c>
      <c r="BG208" s="190">
        <f>IF(N208="zákl. prenesená",J208,0)</f>
        <v>0</v>
      </c>
      <c r="BH208" s="190">
        <f>IF(N208="zníž. prenesená",J208,0)</f>
        <v>0</v>
      </c>
      <c r="BI208" s="190">
        <f>IF(N208="nulová",J208,0)</f>
        <v>0</v>
      </c>
      <c r="BJ208" s="15" t="s">
        <v>166</v>
      </c>
      <c r="BK208" s="190">
        <f>ROUND(I208*H208,2)</f>
        <v>0</v>
      </c>
      <c r="BL208" s="15" t="s">
        <v>165</v>
      </c>
      <c r="BM208" s="189" t="s">
        <v>1391</v>
      </c>
    </row>
    <row r="209" s="2" customFormat="1" ht="16.5" customHeight="1">
      <c r="A209" s="34"/>
      <c r="B209" s="176"/>
      <c r="C209" s="177" t="s">
        <v>1011</v>
      </c>
      <c r="D209" s="177" t="s">
        <v>161</v>
      </c>
      <c r="E209" s="178" t="s">
        <v>1392</v>
      </c>
      <c r="F209" s="179" t="s">
        <v>1393</v>
      </c>
      <c r="G209" s="180" t="s">
        <v>1254</v>
      </c>
      <c r="H209" s="181">
        <v>1</v>
      </c>
      <c r="I209" s="182"/>
      <c r="J209" s="183">
        <f>ROUND(I209*H209,2)</f>
        <v>0</v>
      </c>
      <c r="K209" s="184"/>
      <c r="L209" s="35"/>
      <c r="M209" s="185" t="s">
        <v>1</v>
      </c>
      <c r="N209" s="186" t="s">
        <v>42</v>
      </c>
      <c r="O209" s="78"/>
      <c r="P209" s="187">
        <f>O209*H209</f>
        <v>0</v>
      </c>
      <c r="Q209" s="187">
        <v>0</v>
      </c>
      <c r="R209" s="187">
        <f>Q209*H209</f>
        <v>0</v>
      </c>
      <c r="S209" s="187">
        <v>0</v>
      </c>
      <c r="T209" s="188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89" t="s">
        <v>165</v>
      </c>
      <c r="AT209" s="189" t="s">
        <v>161</v>
      </c>
      <c r="AU209" s="189" t="s">
        <v>171</v>
      </c>
      <c r="AY209" s="15" t="s">
        <v>158</v>
      </c>
      <c r="BE209" s="190">
        <f>IF(N209="základná",J209,0)</f>
        <v>0</v>
      </c>
      <c r="BF209" s="190">
        <f>IF(N209="znížená",J209,0)</f>
        <v>0</v>
      </c>
      <c r="BG209" s="190">
        <f>IF(N209="zákl. prenesená",J209,0)</f>
        <v>0</v>
      </c>
      <c r="BH209" s="190">
        <f>IF(N209="zníž. prenesená",J209,0)</f>
        <v>0</v>
      </c>
      <c r="BI209" s="190">
        <f>IF(N209="nulová",J209,0)</f>
        <v>0</v>
      </c>
      <c r="BJ209" s="15" t="s">
        <v>166</v>
      </c>
      <c r="BK209" s="190">
        <f>ROUND(I209*H209,2)</f>
        <v>0</v>
      </c>
      <c r="BL209" s="15" t="s">
        <v>165</v>
      </c>
      <c r="BM209" s="189" t="s">
        <v>1394</v>
      </c>
    </row>
    <row r="210" s="2" customFormat="1" ht="37.8" customHeight="1">
      <c r="A210" s="34"/>
      <c r="B210" s="176"/>
      <c r="C210" s="177" t="s">
        <v>1015</v>
      </c>
      <c r="D210" s="177" t="s">
        <v>161</v>
      </c>
      <c r="E210" s="178" t="s">
        <v>1395</v>
      </c>
      <c r="F210" s="179" t="s">
        <v>1396</v>
      </c>
      <c r="G210" s="180" t="s">
        <v>1254</v>
      </c>
      <c r="H210" s="181">
        <v>24</v>
      </c>
      <c r="I210" s="182"/>
      <c r="J210" s="183">
        <f>ROUND(I210*H210,2)</f>
        <v>0</v>
      </c>
      <c r="K210" s="184"/>
      <c r="L210" s="35"/>
      <c r="M210" s="185" t="s">
        <v>1</v>
      </c>
      <c r="N210" s="186" t="s">
        <v>42</v>
      </c>
      <c r="O210" s="78"/>
      <c r="P210" s="187">
        <f>O210*H210</f>
        <v>0</v>
      </c>
      <c r="Q210" s="187">
        <v>0</v>
      </c>
      <c r="R210" s="187">
        <f>Q210*H210</f>
        <v>0</v>
      </c>
      <c r="S210" s="187">
        <v>0</v>
      </c>
      <c r="T210" s="188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89" t="s">
        <v>165</v>
      </c>
      <c r="AT210" s="189" t="s">
        <v>161</v>
      </c>
      <c r="AU210" s="189" t="s">
        <v>171</v>
      </c>
      <c r="AY210" s="15" t="s">
        <v>158</v>
      </c>
      <c r="BE210" s="190">
        <f>IF(N210="základná",J210,0)</f>
        <v>0</v>
      </c>
      <c r="BF210" s="190">
        <f>IF(N210="znížená",J210,0)</f>
        <v>0</v>
      </c>
      <c r="BG210" s="190">
        <f>IF(N210="zákl. prenesená",J210,0)</f>
        <v>0</v>
      </c>
      <c r="BH210" s="190">
        <f>IF(N210="zníž. prenesená",J210,0)</f>
        <v>0</v>
      </c>
      <c r="BI210" s="190">
        <f>IF(N210="nulová",J210,0)</f>
        <v>0</v>
      </c>
      <c r="BJ210" s="15" t="s">
        <v>166</v>
      </c>
      <c r="BK210" s="190">
        <f>ROUND(I210*H210,2)</f>
        <v>0</v>
      </c>
      <c r="BL210" s="15" t="s">
        <v>165</v>
      </c>
      <c r="BM210" s="189" t="s">
        <v>1397</v>
      </c>
    </row>
    <row r="211" s="2" customFormat="1" ht="21.75" customHeight="1">
      <c r="A211" s="34"/>
      <c r="B211" s="176"/>
      <c r="C211" s="177" t="s">
        <v>1017</v>
      </c>
      <c r="D211" s="177" t="s">
        <v>161</v>
      </c>
      <c r="E211" s="178" t="s">
        <v>1398</v>
      </c>
      <c r="F211" s="179" t="s">
        <v>1399</v>
      </c>
      <c r="G211" s="180" t="s">
        <v>1254</v>
      </c>
      <c r="H211" s="181">
        <v>24</v>
      </c>
      <c r="I211" s="182"/>
      <c r="J211" s="183">
        <f>ROUND(I211*H211,2)</f>
        <v>0</v>
      </c>
      <c r="K211" s="184"/>
      <c r="L211" s="35"/>
      <c r="M211" s="185" t="s">
        <v>1</v>
      </c>
      <c r="N211" s="186" t="s">
        <v>42</v>
      </c>
      <c r="O211" s="78"/>
      <c r="P211" s="187">
        <f>O211*H211</f>
        <v>0</v>
      </c>
      <c r="Q211" s="187">
        <v>0</v>
      </c>
      <c r="R211" s="187">
        <f>Q211*H211</f>
        <v>0</v>
      </c>
      <c r="S211" s="187">
        <v>0</v>
      </c>
      <c r="T211" s="188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89" t="s">
        <v>165</v>
      </c>
      <c r="AT211" s="189" t="s">
        <v>161</v>
      </c>
      <c r="AU211" s="189" t="s">
        <v>171</v>
      </c>
      <c r="AY211" s="15" t="s">
        <v>158</v>
      </c>
      <c r="BE211" s="190">
        <f>IF(N211="základná",J211,0)</f>
        <v>0</v>
      </c>
      <c r="BF211" s="190">
        <f>IF(N211="znížená",J211,0)</f>
        <v>0</v>
      </c>
      <c r="BG211" s="190">
        <f>IF(N211="zákl. prenesená",J211,0)</f>
        <v>0</v>
      </c>
      <c r="BH211" s="190">
        <f>IF(N211="zníž. prenesená",J211,0)</f>
        <v>0</v>
      </c>
      <c r="BI211" s="190">
        <f>IF(N211="nulová",J211,0)</f>
        <v>0</v>
      </c>
      <c r="BJ211" s="15" t="s">
        <v>166</v>
      </c>
      <c r="BK211" s="190">
        <f>ROUND(I211*H211,2)</f>
        <v>0</v>
      </c>
      <c r="BL211" s="15" t="s">
        <v>165</v>
      </c>
      <c r="BM211" s="189" t="s">
        <v>1400</v>
      </c>
    </row>
    <row r="212" s="2" customFormat="1" ht="37.8" customHeight="1">
      <c r="A212" s="34"/>
      <c r="B212" s="176"/>
      <c r="C212" s="177" t="s">
        <v>1021</v>
      </c>
      <c r="D212" s="177" t="s">
        <v>161</v>
      </c>
      <c r="E212" s="178" t="s">
        <v>1401</v>
      </c>
      <c r="F212" s="179" t="s">
        <v>1402</v>
      </c>
      <c r="G212" s="180" t="s">
        <v>1254</v>
      </c>
      <c r="H212" s="181">
        <v>2</v>
      </c>
      <c r="I212" s="182"/>
      <c r="J212" s="183">
        <f>ROUND(I212*H212,2)</f>
        <v>0</v>
      </c>
      <c r="K212" s="184"/>
      <c r="L212" s="35"/>
      <c r="M212" s="185" t="s">
        <v>1</v>
      </c>
      <c r="N212" s="186" t="s">
        <v>42</v>
      </c>
      <c r="O212" s="78"/>
      <c r="P212" s="187">
        <f>O212*H212</f>
        <v>0</v>
      </c>
      <c r="Q212" s="187">
        <v>0</v>
      </c>
      <c r="R212" s="187">
        <f>Q212*H212</f>
        <v>0</v>
      </c>
      <c r="S212" s="187">
        <v>0</v>
      </c>
      <c r="T212" s="188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89" t="s">
        <v>165</v>
      </c>
      <c r="AT212" s="189" t="s">
        <v>161</v>
      </c>
      <c r="AU212" s="189" t="s">
        <v>171</v>
      </c>
      <c r="AY212" s="15" t="s">
        <v>158</v>
      </c>
      <c r="BE212" s="190">
        <f>IF(N212="základná",J212,0)</f>
        <v>0</v>
      </c>
      <c r="BF212" s="190">
        <f>IF(N212="znížená",J212,0)</f>
        <v>0</v>
      </c>
      <c r="BG212" s="190">
        <f>IF(N212="zákl. prenesená",J212,0)</f>
        <v>0</v>
      </c>
      <c r="BH212" s="190">
        <f>IF(N212="zníž. prenesená",J212,0)</f>
        <v>0</v>
      </c>
      <c r="BI212" s="190">
        <f>IF(N212="nulová",J212,0)</f>
        <v>0</v>
      </c>
      <c r="BJ212" s="15" t="s">
        <v>166</v>
      </c>
      <c r="BK212" s="190">
        <f>ROUND(I212*H212,2)</f>
        <v>0</v>
      </c>
      <c r="BL212" s="15" t="s">
        <v>165</v>
      </c>
      <c r="BM212" s="189" t="s">
        <v>1403</v>
      </c>
    </row>
    <row r="213" s="2" customFormat="1" ht="21.75" customHeight="1">
      <c r="A213" s="34"/>
      <c r="B213" s="176"/>
      <c r="C213" s="177" t="s">
        <v>1025</v>
      </c>
      <c r="D213" s="177" t="s">
        <v>161</v>
      </c>
      <c r="E213" s="178" t="s">
        <v>1404</v>
      </c>
      <c r="F213" s="179" t="s">
        <v>1405</v>
      </c>
      <c r="G213" s="180" t="s">
        <v>1254</v>
      </c>
      <c r="H213" s="181">
        <v>2</v>
      </c>
      <c r="I213" s="182"/>
      <c r="J213" s="183">
        <f>ROUND(I213*H213,2)</f>
        <v>0</v>
      </c>
      <c r="K213" s="184"/>
      <c r="L213" s="35"/>
      <c r="M213" s="185" t="s">
        <v>1</v>
      </c>
      <c r="N213" s="186" t="s">
        <v>42</v>
      </c>
      <c r="O213" s="78"/>
      <c r="P213" s="187">
        <f>O213*H213</f>
        <v>0</v>
      </c>
      <c r="Q213" s="187">
        <v>0</v>
      </c>
      <c r="R213" s="187">
        <f>Q213*H213</f>
        <v>0</v>
      </c>
      <c r="S213" s="187">
        <v>0</v>
      </c>
      <c r="T213" s="188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89" t="s">
        <v>165</v>
      </c>
      <c r="AT213" s="189" t="s">
        <v>161</v>
      </c>
      <c r="AU213" s="189" t="s">
        <v>171</v>
      </c>
      <c r="AY213" s="15" t="s">
        <v>158</v>
      </c>
      <c r="BE213" s="190">
        <f>IF(N213="základná",J213,0)</f>
        <v>0</v>
      </c>
      <c r="BF213" s="190">
        <f>IF(N213="znížená",J213,0)</f>
        <v>0</v>
      </c>
      <c r="BG213" s="190">
        <f>IF(N213="zákl. prenesená",J213,0)</f>
        <v>0</v>
      </c>
      <c r="BH213" s="190">
        <f>IF(N213="zníž. prenesená",J213,0)</f>
        <v>0</v>
      </c>
      <c r="BI213" s="190">
        <f>IF(N213="nulová",J213,0)</f>
        <v>0</v>
      </c>
      <c r="BJ213" s="15" t="s">
        <v>166</v>
      </c>
      <c r="BK213" s="190">
        <f>ROUND(I213*H213,2)</f>
        <v>0</v>
      </c>
      <c r="BL213" s="15" t="s">
        <v>165</v>
      </c>
      <c r="BM213" s="189" t="s">
        <v>1406</v>
      </c>
    </row>
    <row r="214" s="2" customFormat="1" ht="16.5" customHeight="1">
      <c r="A214" s="34"/>
      <c r="B214" s="176"/>
      <c r="C214" s="177" t="s">
        <v>1029</v>
      </c>
      <c r="D214" s="177" t="s">
        <v>161</v>
      </c>
      <c r="E214" s="178" t="s">
        <v>1407</v>
      </c>
      <c r="F214" s="179" t="s">
        <v>1408</v>
      </c>
      <c r="G214" s="180" t="s">
        <v>1254</v>
      </c>
      <c r="H214" s="181">
        <v>2</v>
      </c>
      <c r="I214" s="182"/>
      <c r="J214" s="183">
        <f>ROUND(I214*H214,2)</f>
        <v>0</v>
      </c>
      <c r="K214" s="184"/>
      <c r="L214" s="35"/>
      <c r="M214" s="185" t="s">
        <v>1</v>
      </c>
      <c r="N214" s="186" t="s">
        <v>42</v>
      </c>
      <c r="O214" s="78"/>
      <c r="P214" s="187">
        <f>O214*H214</f>
        <v>0</v>
      </c>
      <c r="Q214" s="187">
        <v>0</v>
      </c>
      <c r="R214" s="187">
        <f>Q214*H214</f>
        <v>0</v>
      </c>
      <c r="S214" s="187">
        <v>0</v>
      </c>
      <c r="T214" s="188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89" t="s">
        <v>165</v>
      </c>
      <c r="AT214" s="189" t="s">
        <v>161</v>
      </c>
      <c r="AU214" s="189" t="s">
        <v>171</v>
      </c>
      <c r="AY214" s="15" t="s">
        <v>158</v>
      </c>
      <c r="BE214" s="190">
        <f>IF(N214="základná",J214,0)</f>
        <v>0</v>
      </c>
      <c r="BF214" s="190">
        <f>IF(N214="znížená",J214,0)</f>
        <v>0</v>
      </c>
      <c r="BG214" s="190">
        <f>IF(N214="zákl. prenesená",J214,0)</f>
        <v>0</v>
      </c>
      <c r="BH214" s="190">
        <f>IF(N214="zníž. prenesená",J214,0)</f>
        <v>0</v>
      </c>
      <c r="BI214" s="190">
        <f>IF(N214="nulová",J214,0)</f>
        <v>0</v>
      </c>
      <c r="BJ214" s="15" t="s">
        <v>166</v>
      </c>
      <c r="BK214" s="190">
        <f>ROUND(I214*H214,2)</f>
        <v>0</v>
      </c>
      <c r="BL214" s="15" t="s">
        <v>165</v>
      </c>
      <c r="BM214" s="189" t="s">
        <v>1409</v>
      </c>
    </row>
    <row r="215" s="2" customFormat="1" ht="21.75" customHeight="1">
      <c r="A215" s="34"/>
      <c r="B215" s="176"/>
      <c r="C215" s="177" t="s">
        <v>1033</v>
      </c>
      <c r="D215" s="177" t="s">
        <v>161</v>
      </c>
      <c r="E215" s="178" t="s">
        <v>1410</v>
      </c>
      <c r="F215" s="179" t="s">
        <v>1411</v>
      </c>
      <c r="G215" s="180" t="s">
        <v>1254</v>
      </c>
      <c r="H215" s="181">
        <v>10</v>
      </c>
      <c r="I215" s="182"/>
      <c r="J215" s="183">
        <f>ROUND(I215*H215,2)</f>
        <v>0</v>
      </c>
      <c r="K215" s="184"/>
      <c r="L215" s="35"/>
      <c r="M215" s="185" t="s">
        <v>1</v>
      </c>
      <c r="N215" s="186" t="s">
        <v>42</v>
      </c>
      <c r="O215" s="78"/>
      <c r="P215" s="187">
        <f>O215*H215</f>
        <v>0</v>
      </c>
      <c r="Q215" s="187">
        <v>0</v>
      </c>
      <c r="R215" s="187">
        <f>Q215*H215</f>
        <v>0</v>
      </c>
      <c r="S215" s="187">
        <v>0</v>
      </c>
      <c r="T215" s="188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89" t="s">
        <v>165</v>
      </c>
      <c r="AT215" s="189" t="s">
        <v>161</v>
      </c>
      <c r="AU215" s="189" t="s">
        <v>171</v>
      </c>
      <c r="AY215" s="15" t="s">
        <v>158</v>
      </c>
      <c r="BE215" s="190">
        <f>IF(N215="základná",J215,0)</f>
        <v>0</v>
      </c>
      <c r="BF215" s="190">
        <f>IF(N215="znížená",J215,0)</f>
        <v>0</v>
      </c>
      <c r="BG215" s="190">
        <f>IF(N215="zákl. prenesená",J215,0)</f>
        <v>0</v>
      </c>
      <c r="BH215" s="190">
        <f>IF(N215="zníž. prenesená",J215,0)</f>
        <v>0</v>
      </c>
      <c r="BI215" s="190">
        <f>IF(N215="nulová",J215,0)</f>
        <v>0</v>
      </c>
      <c r="BJ215" s="15" t="s">
        <v>166</v>
      </c>
      <c r="BK215" s="190">
        <f>ROUND(I215*H215,2)</f>
        <v>0</v>
      </c>
      <c r="BL215" s="15" t="s">
        <v>165</v>
      </c>
      <c r="BM215" s="189" t="s">
        <v>1412</v>
      </c>
    </row>
    <row r="216" s="2" customFormat="1" ht="21.75" customHeight="1">
      <c r="A216" s="34"/>
      <c r="B216" s="176"/>
      <c r="C216" s="177" t="s">
        <v>1037</v>
      </c>
      <c r="D216" s="177" t="s">
        <v>161</v>
      </c>
      <c r="E216" s="178" t="s">
        <v>1413</v>
      </c>
      <c r="F216" s="179" t="s">
        <v>1414</v>
      </c>
      <c r="G216" s="180" t="s">
        <v>1254</v>
      </c>
      <c r="H216" s="181">
        <v>126</v>
      </c>
      <c r="I216" s="182"/>
      <c r="J216" s="183">
        <f>ROUND(I216*H216,2)</f>
        <v>0</v>
      </c>
      <c r="K216" s="184"/>
      <c r="L216" s="35"/>
      <c r="M216" s="185" t="s">
        <v>1</v>
      </c>
      <c r="N216" s="186" t="s">
        <v>42</v>
      </c>
      <c r="O216" s="78"/>
      <c r="P216" s="187">
        <f>O216*H216</f>
        <v>0</v>
      </c>
      <c r="Q216" s="187">
        <v>0</v>
      </c>
      <c r="R216" s="187">
        <f>Q216*H216</f>
        <v>0</v>
      </c>
      <c r="S216" s="187">
        <v>0</v>
      </c>
      <c r="T216" s="188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89" t="s">
        <v>165</v>
      </c>
      <c r="AT216" s="189" t="s">
        <v>161</v>
      </c>
      <c r="AU216" s="189" t="s">
        <v>171</v>
      </c>
      <c r="AY216" s="15" t="s">
        <v>158</v>
      </c>
      <c r="BE216" s="190">
        <f>IF(N216="základná",J216,0)</f>
        <v>0</v>
      </c>
      <c r="BF216" s="190">
        <f>IF(N216="znížená",J216,0)</f>
        <v>0</v>
      </c>
      <c r="BG216" s="190">
        <f>IF(N216="zákl. prenesená",J216,0)</f>
        <v>0</v>
      </c>
      <c r="BH216" s="190">
        <f>IF(N216="zníž. prenesená",J216,0)</f>
        <v>0</v>
      </c>
      <c r="BI216" s="190">
        <f>IF(N216="nulová",J216,0)</f>
        <v>0</v>
      </c>
      <c r="BJ216" s="15" t="s">
        <v>166</v>
      </c>
      <c r="BK216" s="190">
        <f>ROUND(I216*H216,2)</f>
        <v>0</v>
      </c>
      <c r="BL216" s="15" t="s">
        <v>165</v>
      </c>
      <c r="BM216" s="189" t="s">
        <v>1415</v>
      </c>
    </row>
    <row r="217" s="2" customFormat="1" ht="21.75" customHeight="1">
      <c r="A217" s="34"/>
      <c r="B217" s="176"/>
      <c r="C217" s="177" t="s">
        <v>1041</v>
      </c>
      <c r="D217" s="177" t="s">
        <v>161</v>
      </c>
      <c r="E217" s="178" t="s">
        <v>1416</v>
      </c>
      <c r="F217" s="179" t="s">
        <v>1417</v>
      </c>
      <c r="G217" s="180" t="s">
        <v>1254</v>
      </c>
      <c r="H217" s="181">
        <v>3</v>
      </c>
      <c r="I217" s="182"/>
      <c r="J217" s="183">
        <f>ROUND(I217*H217,2)</f>
        <v>0</v>
      </c>
      <c r="K217" s="184"/>
      <c r="L217" s="35"/>
      <c r="M217" s="185" t="s">
        <v>1</v>
      </c>
      <c r="N217" s="186" t="s">
        <v>42</v>
      </c>
      <c r="O217" s="78"/>
      <c r="P217" s="187">
        <f>O217*H217</f>
        <v>0</v>
      </c>
      <c r="Q217" s="187">
        <v>0</v>
      </c>
      <c r="R217" s="187">
        <f>Q217*H217</f>
        <v>0</v>
      </c>
      <c r="S217" s="187">
        <v>0</v>
      </c>
      <c r="T217" s="188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89" t="s">
        <v>165</v>
      </c>
      <c r="AT217" s="189" t="s">
        <v>161</v>
      </c>
      <c r="AU217" s="189" t="s">
        <v>171</v>
      </c>
      <c r="AY217" s="15" t="s">
        <v>158</v>
      </c>
      <c r="BE217" s="190">
        <f>IF(N217="základná",J217,0)</f>
        <v>0</v>
      </c>
      <c r="BF217" s="190">
        <f>IF(N217="znížená",J217,0)</f>
        <v>0</v>
      </c>
      <c r="BG217" s="190">
        <f>IF(N217="zákl. prenesená",J217,0)</f>
        <v>0</v>
      </c>
      <c r="BH217" s="190">
        <f>IF(N217="zníž. prenesená",J217,0)</f>
        <v>0</v>
      </c>
      <c r="BI217" s="190">
        <f>IF(N217="nulová",J217,0)</f>
        <v>0</v>
      </c>
      <c r="BJ217" s="15" t="s">
        <v>166</v>
      </c>
      <c r="BK217" s="190">
        <f>ROUND(I217*H217,2)</f>
        <v>0</v>
      </c>
      <c r="BL217" s="15" t="s">
        <v>165</v>
      </c>
      <c r="BM217" s="189" t="s">
        <v>1418</v>
      </c>
    </row>
    <row r="218" s="2" customFormat="1" ht="21.75" customHeight="1">
      <c r="A218" s="34"/>
      <c r="B218" s="176"/>
      <c r="C218" s="177" t="s">
        <v>1045</v>
      </c>
      <c r="D218" s="177" t="s">
        <v>161</v>
      </c>
      <c r="E218" s="178" t="s">
        <v>1419</v>
      </c>
      <c r="F218" s="179" t="s">
        <v>1420</v>
      </c>
      <c r="G218" s="180" t="s">
        <v>1254</v>
      </c>
      <c r="H218" s="181">
        <v>17</v>
      </c>
      <c r="I218" s="182"/>
      <c r="J218" s="183">
        <f>ROUND(I218*H218,2)</f>
        <v>0</v>
      </c>
      <c r="K218" s="184"/>
      <c r="L218" s="35"/>
      <c r="M218" s="185" t="s">
        <v>1</v>
      </c>
      <c r="N218" s="186" t="s">
        <v>42</v>
      </c>
      <c r="O218" s="78"/>
      <c r="P218" s="187">
        <f>O218*H218</f>
        <v>0</v>
      </c>
      <c r="Q218" s="187">
        <v>0</v>
      </c>
      <c r="R218" s="187">
        <f>Q218*H218</f>
        <v>0</v>
      </c>
      <c r="S218" s="187">
        <v>0</v>
      </c>
      <c r="T218" s="188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189" t="s">
        <v>165</v>
      </c>
      <c r="AT218" s="189" t="s">
        <v>161</v>
      </c>
      <c r="AU218" s="189" t="s">
        <v>171</v>
      </c>
      <c r="AY218" s="15" t="s">
        <v>158</v>
      </c>
      <c r="BE218" s="190">
        <f>IF(N218="základná",J218,0)</f>
        <v>0</v>
      </c>
      <c r="BF218" s="190">
        <f>IF(N218="znížená",J218,0)</f>
        <v>0</v>
      </c>
      <c r="BG218" s="190">
        <f>IF(N218="zákl. prenesená",J218,0)</f>
        <v>0</v>
      </c>
      <c r="BH218" s="190">
        <f>IF(N218="zníž. prenesená",J218,0)</f>
        <v>0</v>
      </c>
      <c r="BI218" s="190">
        <f>IF(N218="nulová",J218,0)</f>
        <v>0</v>
      </c>
      <c r="BJ218" s="15" t="s">
        <v>166</v>
      </c>
      <c r="BK218" s="190">
        <f>ROUND(I218*H218,2)</f>
        <v>0</v>
      </c>
      <c r="BL218" s="15" t="s">
        <v>165</v>
      </c>
      <c r="BM218" s="189" t="s">
        <v>1421</v>
      </c>
    </row>
    <row r="219" s="2" customFormat="1" ht="21.75" customHeight="1">
      <c r="A219" s="34"/>
      <c r="B219" s="176"/>
      <c r="C219" s="177" t="s">
        <v>1047</v>
      </c>
      <c r="D219" s="177" t="s">
        <v>161</v>
      </c>
      <c r="E219" s="178" t="s">
        <v>1422</v>
      </c>
      <c r="F219" s="179" t="s">
        <v>1423</v>
      </c>
      <c r="G219" s="180" t="s">
        <v>1254</v>
      </c>
      <c r="H219" s="181">
        <v>2</v>
      </c>
      <c r="I219" s="182"/>
      <c r="J219" s="183">
        <f>ROUND(I219*H219,2)</f>
        <v>0</v>
      </c>
      <c r="K219" s="184"/>
      <c r="L219" s="35"/>
      <c r="M219" s="185" t="s">
        <v>1</v>
      </c>
      <c r="N219" s="186" t="s">
        <v>42</v>
      </c>
      <c r="O219" s="78"/>
      <c r="P219" s="187">
        <f>O219*H219</f>
        <v>0</v>
      </c>
      <c r="Q219" s="187">
        <v>0</v>
      </c>
      <c r="R219" s="187">
        <f>Q219*H219</f>
        <v>0</v>
      </c>
      <c r="S219" s="187">
        <v>0</v>
      </c>
      <c r="T219" s="188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189" t="s">
        <v>165</v>
      </c>
      <c r="AT219" s="189" t="s">
        <v>161</v>
      </c>
      <c r="AU219" s="189" t="s">
        <v>171</v>
      </c>
      <c r="AY219" s="15" t="s">
        <v>158</v>
      </c>
      <c r="BE219" s="190">
        <f>IF(N219="základná",J219,0)</f>
        <v>0</v>
      </c>
      <c r="BF219" s="190">
        <f>IF(N219="znížená",J219,0)</f>
        <v>0</v>
      </c>
      <c r="BG219" s="190">
        <f>IF(N219="zákl. prenesená",J219,0)</f>
        <v>0</v>
      </c>
      <c r="BH219" s="190">
        <f>IF(N219="zníž. prenesená",J219,0)</f>
        <v>0</v>
      </c>
      <c r="BI219" s="190">
        <f>IF(N219="nulová",J219,0)</f>
        <v>0</v>
      </c>
      <c r="BJ219" s="15" t="s">
        <v>166</v>
      </c>
      <c r="BK219" s="190">
        <f>ROUND(I219*H219,2)</f>
        <v>0</v>
      </c>
      <c r="BL219" s="15" t="s">
        <v>165</v>
      </c>
      <c r="BM219" s="189" t="s">
        <v>1424</v>
      </c>
    </row>
    <row r="220" s="2" customFormat="1" ht="21.75" customHeight="1">
      <c r="A220" s="34"/>
      <c r="B220" s="176"/>
      <c r="C220" s="177" t="s">
        <v>1049</v>
      </c>
      <c r="D220" s="177" t="s">
        <v>161</v>
      </c>
      <c r="E220" s="178" t="s">
        <v>1425</v>
      </c>
      <c r="F220" s="179" t="s">
        <v>1426</v>
      </c>
      <c r="G220" s="180" t="s">
        <v>1254</v>
      </c>
      <c r="H220" s="181">
        <v>2</v>
      </c>
      <c r="I220" s="182"/>
      <c r="J220" s="183">
        <f>ROUND(I220*H220,2)</f>
        <v>0</v>
      </c>
      <c r="K220" s="184"/>
      <c r="L220" s="35"/>
      <c r="M220" s="185" t="s">
        <v>1</v>
      </c>
      <c r="N220" s="186" t="s">
        <v>42</v>
      </c>
      <c r="O220" s="78"/>
      <c r="P220" s="187">
        <f>O220*H220</f>
        <v>0</v>
      </c>
      <c r="Q220" s="187">
        <v>0</v>
      </c>
      <c r="R220" s="187">
        <f>Q220*H220</f>
        <v>0</v>
      </c>
      <c r="S220" s="187">
        <v>0</v>
      </c>
      <c r="T220" s="188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189" t="s">
        <v>165</v>
      </c>
      <c r="AT220" s="189" t="s">
        <v>161</v>
      </c>
      <c r="AU220" s="189" t="s">
        <v>171</v>
      </c>
      <c r="AY220" s="15" t="s">
        <v>158</v>
      </c>
      <c r="BE220" s="190">
        <f>IF(N220="základná",J220,0)</f>
        <v>0</v>
      </c>
      <c r="BF220" s="190">
        <f>IF(N220="znížená",J220,0)</f>
        <v>0</v>
      </c>
      <c r="BG220" s="190">
        <f>IF(N220="zákl. prenesená",J220,0)</f>
        <v>0</v>
      </c>
      <c r="BH220" s="190">
        <f>IF(N220="zníž. prenesená",J220,0)</f>
        <v>0</v>
      </c>
      <c r="BI220" s="190">
        <f>IF(N220="nulová",J220,0)</f>
        <v>0</v>
      </c>
      <c r="BJ220" s="15" t="s">
        <v>166</v>
      </c>
      <c r="BK220" s="190">
        <f>ROUND(I220*H220,2)</f>
        <v>0</v>
      </c>
      <c r="BL220" s="15" t="s">
        <v>165</v>
      </c>
      <c r="BM220" s="189" t="s">
        <v>1427</v>
      </c>
    </row>
    <row r="221" s="2" customFormat="1" ht="21.75" customHeight="1">
      <c r="A221" s="34"/>
      <c r="B221" s="176"/>
      <c r="C221" s="177" t="s">
        <v>1053</v>
      </c>
      <c r="D221" s="177" t="s">
        <v>161</v>
      </c>
      <c r="E221" s="178" t="s">
        <v>1428</v>
      </c>
      <c r="F221" s="179" t="s">
        <v>1429</v>
      </c>
      <c r="G221" s="180" t="s">
        <v>1254</v>
      </c>
      <c r="H221" s="181">
        <v>2</v>
      </c>
      <c r="I221" s="182"/>
      <c r="J221" s="183">
        <f>ROUND(I221*H221,2)</f>
        <v>0</v>
      </c>
      <c r="K221" s="184"/>
      <c r="L221" s="35"/>
      <c r="M221" s="185" t="s">
        <v>1</v>
      </c>
      <c r="N221" s="186" t="s">
        <v>42</v>
      </c>
      <c r="O221" s="78"/>
      <c r="P221" s="187">
        <f>O221*H221</f>
        <v>0</v>
      </c>
      <c r="Q221" s="187">
        <v>0</v>
      </c>
      <c r="R221" s="187">
        <f>Q221*H221</f>
        <v>0</v>
      </c>
      <c r="S221" s="187">
        <v>0</v>
      </c>
      <c r="T221" s="188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189" t="s">
        <v>165</v>
      </c>
      <c r="AT221" s="189" t="s">
        <v>161</v>
      </c>
      <c r="AU221" s="189" t="s">
        <v>171</v>
      </c>
      <c r="AY221" s="15" t="s">
        <v>158</v>
      </c>
      <c r="BE221" s="190">
        <f>IF(N221="základná",J221,0)</f>
        <v>0</v>
      </c>
      <c r="BF221" s="190">
        <f>IF(N221="znížená",J221,0)</f>
        <v>0</v>
      </c>
      <c r="BG221" s="190">
        <f>IF(N221="zákl. prenesená",J221,0)</f>
        <v>0</v>
      </c>
      <c r="BH221" s="190">
        <f>IF(N221="zníž. prenesená",J221,0)</f>
        <v>0</v>
      </c>
      <c r="BI221" s="190">
        <f>IF(N221="nulová",J221,0)</f>
        <v>0</v>
      </c>
      <c r="BJ221" s="15" t="s">
        <v>166</v>
      </c>
      <c r="BK221" s="190">
        <f>ROUND(I221*H221,2)</f>
        <v>0</v>
      </c>
      <c r="BL221" s="15" t="s">
        <v>165</v>
      </c>
      <c r="BM221" s="189" t="s">
        <v>1430</v>
      </c>
    </row>
    <row r="222" s="2" customFormat="1" ht="16.5" customHeight="1">
      <c r="A222" s="34"/>
      <c r="B222" s="176"/>
      <c r="C222" s="177" t="s">
        <v>1057</v>
      </c>
      <c r="D222" s="177" t="s">
        <v>161</v>
      </c>
      <c r="E222" s="178" t="s">
        <v>1431</v>
      </c>
      <c r="F222" s="179" t="s">
        <v>1432</v>
      </c>
      <c r="G222" s="180" t="s">
        <v>1254</v>
      </c>
      <c r="H222" s="181">
        <v>12</v>
      </c>
      <c r="I222" s="182"/>
      <c r="J222" s="183">
        <f>ROUND(I222*H222,2)</f>
        <v>0</v>
      </c>
      <c r="K222" s="184"/>
      <c r="L222" s="35"/>
      <c r="M222" s="185" t="s">
        <v>1</v>
      </c>
      <c r="N222" s="186" t="s">
        <v>42</v>
      </c>
      <c r="O222" s="78"/>
      <c r="P222" s="187">
        <f>O222*H222</f>
        <v>0</v>
      </c>
      <c r="Q222" s="187">
        <v>0</v>
      </c>
      <c r="R222" s="187">
        <f>Q222*H222</f>
        <v>0</v>
      </c>
      <c r="S222" s="187">
        <v>0</v>
      </c>
      <c r="T222" s="188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189" t="s">
        <v>165</v>
      </c>
      <c r="AT222" s="189" t="s">
        <v>161</v>
      </c>
      <c r="AU222" s="189" t="s">
        <v>171</v>
      </c>
      <c r="AY222" s="15" t="s">
        <v>158</v>
      </c>
      <c r="BE222" s="190">
        <f>IF(N222="základná",J222,0)</f>
        <v>0</v>
      </c>
      <c r="BF222" s="190">
        <f>IF(N222="znížená",J222,0)</f>
        <v>0</v>
      </c>
      <c r="BG222" s="190">
        <f>IF(N222="zákl. prenesená",J222,0)</f>
        <v>0</v>
      </c>
      <c r="BH222" s="190">
        <f>IF(N222="zníž. prenesená",J222,0)</f>
        <v>0</v>
      </c>
      <c r="BI222" s="190">
        <f>IF(N222="nulová",J222,0)</f>
        <v>0</v>
      </c>
      <c r="BJ222" s="15" t="s">
        <v>166</v>
      </c>
      <c r="BK222" s="190">
        <f>ROUND(I222*H222,2)</f>
        <v>0</v>
      </c>
      <c r="BL222" s="15" t="s">
        <v>165</v>
      </c>
      <c r="BM222" s="189" t="s">
        <v>1433</v>
      </c>
    </row>
    <row r="223" s="2" customFormat="1" ht="16.5" customHeight="1">
      <c r="A223" s="34"/>
      <c r="B223" s="176"/>
      <c r="C223" s="177" t="s">
        <v>1061</v>
      </c>
      <c r="D223" s="177" t="s">
        <v>161</v>
      </c>
      <c r="E223" s="178" t="s">
        <v>1434</v>
      </c>
      <c r="F223" s="179" t="s">
        <v>1435</v>
      </c>
      <c r="G223" s="180" t="s">
        <v>1254</v>
      </c>
      <c r="H223" s="181">
        <v>126</v>
      </c>
      <c r="I223" s="182"/>
      <c r="J223" s="183">
        <f>ROUND(I223*H223,2)</f>
        <v>0</v>
      </c>
      <c r="K223" s="184"/>
      <c r="L223" s="35"/>
      <c r="M223" s="185" t="s">
        <v>1</v>
      </c>
      <c r="N223" s="186" t="s">
        <v>42</v>
      </c>
      <c r="O223" s="78"/>
      <c r="P223" s="187">
        <f>O223*H223</f>
        <v>0</v>
      </c>
      <c r="Q223" s="187">
        <v>0</v>
      </c>
      <c r="R223" s="187">
        <f>Q223*H223</f>
        <v>0</v>
      </c>
      <c r="S223" s="187">
        <v>0</v>
      </c>
      <c r="T223" s="188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189" t="s">
        <v>165</v>
      </c>
      <c r="AT223" s="189" t="s">
        <v>161</v>
      </c>
      <c r="AU223" s="189" t="s">
        <v>171</v>
      </c>
      <c r="AY223" s="15" t="s">
        <v>158</v>
      </c>
      <c r="BE223" s="190">
        <f>IF(N223="základná",J223,0)</f>
        <v>0</v>
      </c>
      <c r="BF223" s="190">
        <f>IF(N223="znížená",J223,0)</f>
        <v>0</v>
      </c>
      <c r="BG223" s="190">
        <f>IF(N223="zákl. prenesená",J223,0)</f>
        <v>0</v>
      </c>
      <c r="BH223" s="190">
        <f>IF(N223="zníž. prenesená",J223,0)</f>
        <v>0</v>
      </c>
      <c r="BI223" s="190">
        <f>IF(N223="nulová",J223,0)</f>
        <v>0</v>
      </c>
      <c r="BJ223" s="15" t="s">
        <v>166</v>
      </c>
      <c r="BK223" s="190">
        <f>ROUND(I223*H223,2)</f>
        <v>0</v>
      </c>
      <c r="BL223" s="15" t="s">
        <v>165</v>
      </c>
      <c r="BM223" s="189" t="s">
        <v>1436</v>
      </c>
    </row>
    <row r="224" s="2" customFormat="1" ht="16.5" customHeight="1">
      <c r="A224" s="34"/>
      <c r="B224" s="176"/>
      <c r="C224" s="177" t="s">
        <v>1065</v>
      </c>
      <c r="D224" s="177" t="s">
        <v>161</v>
      </c>
      <c r="E224" s="178" t="s">
        <v>1437</v>
      </c>
      <c r="F224" s="179" t="s">
        <v>1438</v>
      </c>
      <c r="G224" s="180" t="s">
        <v>1254</v>
      </c>
      <c r="H224" s="181">
        <v>3</v>
      </c>
      <c r="I224" s="182"/>
      <c r="J224" s="183">
        <f>ROUND(I224*H224,2)</f>
        <v>0</v>
      </c>
      <c r="K224" s="184"/>
      <c r="L224" s="35"/>
      <c r="M224" s="185" t="s">
        <v>1</v>
      </c>
      <c r="N224" s="186" t="s">
        <v>42</v>
      </c>
      <c r="O224" s="78"/>
      <c r="P224" s="187">
        <f>O224*H224</f>
        <v>0</v>
      </c>
      <c r="Q224" s="187">
        <v>0</v>
      </c>
      <c r="R224" s="187">
        <f>Q224*H224</f>
        <v>0</v>
      </c>
      <c r="S224" s="187">
        <v>0</v>
      </c>
      <c r="T224" s="188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89" t="s">
        <v>165</v>
      </c>
      <c r="AT224" s="189" t="s">
        <v>161</v>
      </c>
      <c r="AU224" s="189" t="s">
        <v>171</v>
      </c>
      <c r="AY224" s="15" t="s">
        <v>158</v>
      </c>
      <c r="BE224" s="190">
        <f>IF(N224="základná",J224,0)</f>
        <v>0</v>
      </c>
      <c r="BF224" s="190">
        <f>IF(N224="znížená",J224,0)</f>
        <v>0</v>
      </c>
      <c r="BG224" s="190">
        <f>IF(N224="zákl. prenesená",J224,0)</f>
        <v>0</v>
      </c>
      <c r="BH224" s="190">
        <f>IF(N224="zníž. prenesená",J224,0)</f>
        <v>0</v>
      </c>
      <c r="BI224" s="190">
        <f>IF(N224="nulová",J224,0)</f>
        <v>0</v>
      </c>
      <c r="BJ224" s="15" t="s">
        <v>166</v>
      </c>
      <c r="BK224" s="190">
        <f>ROUND(I224*H224,2)</f>
        <v>0</v>
      </c>
      <c r="BL224" s="15" t="s">
        <v>165</v>
      </c>
      <c r="BM224" s="189" t="s">
        <v>1439</v>
      </c>
    </row>
    <row r="225" s="2" customFormat="1" ht="16.5" customHeight="1">
      <c r="A225" s="34"/>
      <c r="B225" s="176"/>
      <c r="C225" s="177" t="s">
        <v>1071</v>
      </c>
      <c r="D225" s="177" t="s">
        <v>161</v>
      </c>
      <c r="E225" s="178" t="s">
        <v>1440</v>
      </c>
      <c r="F225" s="179" t="s">
        <v>1441</v>
      </c>
      <c r="G225" s="180" t="s">
        <v>1254</v>
      </c>
      <c r="H225" s="181">
        <v>17</v>
      </c>
      <c r="I225" s="182"/>
      <c r="J225" s="183">
        <f>ROUND(I225*H225,2)</f>
        <v>0</v>
      </c>
      <c r="K225" s="184"/>
      <c r="L225" s="35"/>
      <c r="M225" s="185" t="s">
        <v>1</v>
      </c>
      <c r="N225" s="186" t="s">
        <v>42</v>
      </c>
      <c r="O225" s="78"/>
      <c r="P225" s="187">
        <f>O225*H225</f>
        <v>0</v>
      </c>
      <c r="Q225" s="187">
        <v>0</v>
      </c>
      <c r="R225" s="187">
        <f>Q225*H225</f>
        <v>0</v>
      </c>
      <c r="S225" s="187">
        <v>0</v>
      </c>
      <c r="T225" s="188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89" t="s">
        <v>165</v>
      </c>
      <c r="AT225" s="189" t="s">
        <v>161</v>
      </c>
      <c r="AU225" s="189" t="s">
        <v>171</v>
      </c>
      <c r="AY225" s="15" t="s">
        <v>158</v>
      </c>
      <c r="BE225" s="190">
        <f>IF(N225="základná",J225,0)</f>
        <v>0</v>
      </c>
      <c r="BF225" s="190">
        <f>IF(N225="znížená",J225,0)</f>
        <v>0</v>
      </c>
      <c r="BG225" s="190">
        <f>IF(N225="zákl. prenesená",J225,0)</f>
        <v>0</v>
      </c>
      <c r="BH225" s="190">
        <f>IF(N225="zníž. prenesená",J225,0)</f>
        <v>0</v>
      </c>
      <c r="BI225" s="190">
        <f>IF(N225="nulová",J225,0)</f>
        <v>0</v>
      </c>
      <c r="BJ225" s="15" t="s">
        <v>166</v>
      </c>
      <c r="BK225" s="190">
        <f>ROUND(I225*H225,2)</f>
        <v>0</v>
      </c>
      <c r="BL225" s="15" t="s">
        <v>165</v>
      </c>
      <c r="BM225" s="189" t="s">
        <v>1442</v>
      </c>
    </row>
    <row r="226" s="2" customFormat="1" ht="16.5" customHeight="1">
      <c r="A226" s="34"/>
      <c r="B226" s="176"/>
      <c r="C226" s="177" t="s">
        <v>1075</v>
      </c>
      <c r="D226" s="177" t="s">
        <v>161</v>
      </c>
      <c r="E226" s="178" t="s">
        <v>1443</v>
      </c>
      <c r="F226" s="179" t="s">
        <v>1444</v>
      </c>
      <c r="G226" s="180" t="s">
        <v>1254</v>
      </c>
      <c r="H226" s="181">
        <v>4</v>
      </c>
      <c r="I226" s="182"/>
      <c r="J226" s="183">
        <f>ROUND(I226*H226,2)</f>
        <v>0</v>
      </c>
      <c r="K226" s="184"/>
      <c r="L226" s="35"/>
      <c r="M226" s="185" t="s">
        <v>1</v>
      </c>
      <c r="N226" s="186" t="s">
        <v>42</v>
      </c>
      <c r="O226" s="78"/>
      <c r="P226" s="187">
        <f>O226*H226</f>
        <v>0</v>
      </c>
      <c r="Q226" s="187">
        <v>0</v>
      </c>
      <c r="R226" s="187">
        <f>Q226*H226</f>
        <v>0</v>
      </c>
      <c r="S226" s="187">
        <v>0</v>
      </c>
      <c r="T226" s="188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189" t="s">
        <v>165</v>
      </c>
      <c r="AT226" s="189" t="s">
        <v>161</v>
      </c>
      <c r="AU226" s="189" t="s">
        <v>171</v>
      </c>
      <c r="AY226" s="15" t="s">
        <v>158</v>
      </c>
      <c r="BE226" s="190">
        <f>IF(N226="základná",J226,0)</f>
        <v>0</v>
      </c>
      <c r="BF226" s="190">
        <f>IF(N226="znížená",J226,0)</f>
        <v>0</v>
      </c>
      <c r="BG226" s="190">
        <f>IF(N226="zákl. prenesená",J226,0)</f>
        <v>0</v>
      </c>
      <c r="BH226" s="190">
        <f>IF(N226="zníž. prenesená",J226,0)</f>
        <v>0</v>
      </c>
      <c r="BI226" s="190">
        <f>IF(N226="nulová",J226,0)</f>
        <v>0</v>
      </c>
      <c r="BJ226" s="15" t="s">
        <v>166</v>
      </c>
      <c r="BK226" s="190">
        <f>ROUND(I226*H226,2)</f>
        <v>0</v>
      </c>
      <c r="BL226" s="15" t="s">
        <v>165</v>
      </c>
      <c r="BM226" s="189" t="s">
        <v>1445</v>
      </c>
    </row>
    <row r="227" s="2" customFormat="1" ht="16.5" customHeight="1">
      <c r="A227" s="34"/>
      <c r="B227" s="176"/>
      <c r="C227" s="177" t="s">
        <v>1081</v>
      </c>
      <c r="D227" s="177" t="s">
        <v>161</v>
      </c>
      <c r="E227" s="178" t="s">
        <v>1446</v>
      </c>
      <c r="F227" s="179" t="s">
        <v>1447</v>
      </c>
      <c r="G227" s="180" t="s">
        <v>1254</v>
      </c>
      <c r="H227" s="181">
        <v>2</v>
      </c>
      <c r="I227" s="182"/>
      <c r="J227" s="183">
        <f>ROUND(I227*H227,2)</f>
        <v>0</v>
      </c>
      <c r="K227" s="184"/>
      <c r="L227" s="35"/>
      <c r="M227" s="185" t="s">
        <v>1</v>
      </c>
      <c r="N227" s="186" t="s">
        <v>42</v>
      </c>
      <c r="O227" s="78"/>
      <c r="P227" s="187">
        <f>O227*H227</f>
        <v>0</v>
      </c>
      <c r="Q227" s="187">
        <v>0</v>
      </c>
      <c r="R227" s="187">
        <f>Q227*H227</f>
        <v>0</v>
      </c>
      <c r="S227" s="187">
        <v>0</v>
      </c>
      <c r="T227" s="188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89" t="s">
        <v>165</v>
      </c>
      <c r="AT227" s="189" t="s">
        <v>161</v>
      </c>
      <c r="AU227" s="189" t="s">
        <v>171</v>
      </c>
      <c r="AY227" s="15" t="s">
        <v>158</v>
      </c>
      <c r="BE227" s="190">
        <f>IF(N227="základná",J227,0)</f>
        <v>0</v>
      </c>
      <c r="BF227" s="190">
        <f>IF(N227="znížená",J227,0)</f>
        <v>0</v>
      </c>
      <c r="BG227" s="190">
        <f>IF(N227="zákl. prenesená",J227,0)</f>
        <v>0</v>
      </c>
      <c r="BH227" s="190">
        <f>IF(N227="zníž. prenesená",J227,0)</f>
        <v>0</v>
      </c>
      <c r="BI227" s="190">
        <f>IF(N227="nulová",J227,0)</f>
        <v>0</v>
      </c>
      <c r="BJ227" s="15" t="s">
        <v>166</v>
      </c>
      <c r="BK227" s="190">
        <f>ROUND(I227*H227,2)</f>
        <v>0</v>
      </c>
      <c r="BL227" s="15" t="s">
        <v>165</v>
      </c>
      <c r="BM227" s="189" t="s">
        <v>1448</v>
      </c>
    </row>
    <row r="228" s="2" customFormat="1" ht="16.5" customHeight="1">
      <c r="A228" s="34"/>
      <c r="B228" s="176"/>
      <c r="C228" s="177" t="s">
        <v>1085</v>
      </c>
      <c r="D228" s="177" t="s">
        <v>161</v>
      </c>
      <c r="E228" s="178" t="s">
        <v>1449</v>
      </c>
      <c r="F228" s="179" t="s">
        <v>1450</v>
      </c>
      <c r="G228" s="180" t="s">
        <v>1451</v>
      </c>
      <c r="H228" s="181">
        <v>1</v>
      </c>
      <c r="I228" s="182"/>
      <c r="J228" s="183">
        <f>ROUND(I228*H228,2)</f>
        <v>0</v>
      </c>
      <c r="K228" s="184"/>
      <c r="L228" s="35"/>
      <c r="M228" s="185" t="s">
        <v>1</v>
      </c>
      <c r="N228" s="186" t="s">
        <v>42</v>
      </c>
      <c r="O228" s="78"/>
      <c r="P228" s="187">
        <f>O228*H228</f>
        <v>0</v>
      </c>
      <c r="Q228" s="187">
        <v>0</v>
      </c>
      <c r="R228" s="187">
        <f>Q228*H228</f>
        <v>0</v>
      </c>
      <c r="S228" s="187">
        <v>0</v>
      </c>
      <c r="T228" s="188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189" t="s">
        <v>165</v>
      </c>
      <c r="AT228" s="189" t="s">
        <v>161</v>
      </c>
      <c r="AU228" s="189" t="s">
        <v>171</v>
      </c>
      <c r="AY228" s="15" t="s">
        <v>158</v>
      </c>
      <c r="BE228" s="190">
        <f>IF(N228="základná",J228,0)</f>
        <v>0</v>
      </c>
      <c r="BF228" s="190">
        <f>IF(N228="znížená",J228,0)</f>
        <v>0</v>
      </c>
      <c r="BG228" s="190">
        <f>IF(N228="zákl. prenesená",J228,0)</f>
        <v>0</v>
      </c>
      <c r="BH228" s="190">
        <f>IF(N228="zníž. prenesená",J228,0)</f>
        <v>0</v>
      </c>
      <c r="BI228" s="190">
        <f>IF(N228="nulová",J228,0)</f>
        <v>0</v>
      </c>
      <c r="BJ228" s="15" t="s">
        <v>166</v>
      </c>
      <c r="BK228" s="190">
        <f>ROUND(I228*H228,2)</f>
        <v>0</v>
      </c>
      <c r="BL228" s="15" t="s">
        <v>165</v>
      </c>
      <c r="BM228" s="189" t="s">
        <v>1452</v>
      </c>
    </row>
    <row r="229" s="2" customFormat="1" ht="21.75" customHeight="1">
      <c r="A229" s="34"/>
      <c r="B229" s="176"/>
      <c r="C229" s="177" t="s">
        <v>1089</v>
      </c>
      <c r="D229" s="177" t="s">
        <v>161</v>
      </c>
      <c r="E229" s="178" t="s">
        <v>1453</v>
      </c>
      <c r="F229" s="179" t="s">
        <v>1454</v>
      </c>
      <c r="G229" s="180" t="s">
        <v>188</v>
      </c>
      <c r="H229" s="181">
        <v>889</v>
      </c>
      <c r="I229" s="182"/>
      <c r="J229" s="183">
        <f>ROUND(I229*H229,2)</f>
        <v>0</v>
      </c>
      <c r="K229" s="184"/>
      <c r="L229" s="35"/>
      <c r="M229" s="185" t="s">
        <v>1</v>
      </c>
      <c r="N229" s="186" t="s">
        <v>42</v>
      </c>
      <c r="O229" s="78"/>
      <c r="P229" s="187">
        <f>O229*H229</f>
        <v>0</v>
      </c>
      <c r="Q229" s="187">
        <v>0</v>
      </c>
      <c r="R229" s="187">
        <f>Q229*H229</f>
        <v>0</v>
      </c>
      <c r="S229" s="187">
        <v>0</v>
      </c>
      <c r="T229" s="188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189" t="s">
        <v>165</v>
      </c>
      <c r="AT229" s="189" t="s">
        <v>161</v>
      </c>
      <c r="AU229" s="189" t="s">
        <v>171</v>
      </c>
      <c r="AY229" s="15" t="s">
        <v>158</v>
      </c>
      <c r="BE229" s="190">
        <f>IF(N229="základná",J229,0)</f>
        <v>0</v>
      </c>
      <c r="BF229" s="190">
        <f>IF(N229="znížená",J229,0)</f>
        <v>0</v>
      </c>
      <c r="BG229" s="190">
        <f>IF(N229="zákl. prenesená",J229,0)</f>
        <v>0</v>
      </c>
      <c r="BH229" s="190">
        <f>IF(N229="zníž. prenesená",J229,0)</f>
        <v>0</v>
      </c>
      <c r="BI229" s="190">
        <f>IF(N229="nulová",J229,0)</f>
        <v>0</v>
      </c>
      <c r="BJ229" s="15" t="s">
        <v>166</v>
      </c>
      <c r="BK229" s="190">
        <f>ROUND(I229*H229,2)</f>
        <v>0</v>
      </c>
      <c r="BL229" s="15" t="s">
        <v>165</v>
      </c>
      <c r="BM229" s="189" t="s">
        <v>1455</v>
      </c>
    </row>
    <row r="230" s="2" customFormat="1" ht="24.15" customHeight="1">
      <c r="A230" s="34"/>
      <c r="B230" s="176"/>
      <c r="C230" s="177" t="s">
        <v>1093</v>
      </c>
      <c r="D230" s="177" t="s">
        <v>161</v>
      </c>
      <c r="E230" s="178" t="s">
        <v>1267</v>
      </c>
      <c r="F230" s="179" t="s">
        <v>1268</v>
      </c>
      <c r="G230" s="180" t="s">
        <v>188</v>
      </c>
      <c r="H230" s="181">
        <v>889</v>
      </c>
      <c r="I230" s="182"/>
      <c r="J230" s="183">
        <f>ROUND(I230*H230,2)</f>
        <v>0</v>
      </c>
      <c r="K230" s="184"/>
      <c r="L230" s="35"/>
      <c r="M230" s="185" t="s">
        <v>1</v>
      </c>
      <c r="N230" s="186" t="s">
        <v>42</v>
      </c>
      <c r="O230" s="78"/>
      <c r="P230" s="187">
        <f>O230*H230</f>
        <v>0</v>
      </c>
      <c r="Q230" s="187">
        <v>0</v>
      </c>
      <c r="R230" s="187">
        <f>Q230*H230</f>
        <v>0</v>
      </c>
      <c r="S230" s="187">
        <v>0</v>
      </c>
      <c r="T230" s="188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189" t="s">
        <v>165</v>
      </c>
      <c r="AT230" s="189" t="s">
        <v>161</v>
      </c>
      <c r="AU230" s="189" t="s">
        <v>171</v>
      </c>
      <c r="AY230" s="15" t="s">
        <v>158</v>
      </c>
      <c r="BE230" s="190">
        <f>IF(N230="základná",J230,0)</f>
        <v>0</v>
      </c>
      <c r="BF230" s="190">
        <f>IF(N230="znížená",J230,0)</f>
        <v>0</v>
      </c>
      <c r="BG230" s="190">
        <f>IF(N230="zákl. prenesená",J230,0)</f>
        <v>0</v>
      </c>
      <c r="BH230" s="190">
        <f>IF(N230="zníž. prenesená",J230,0)</f>
        <v>0</v>
      </c>
      <c r="BI230" s="190">
        <f>IF(N230="nulová",J230,0)</f>
        <v>0</v>
      </c>
      <c r="BJ230" s="15" t="s">
        <v>166</v>
      </c>
      <c r="BK230" s="190">
        <f>ROUND(I230*H230,2)</f>
        <v>0</v>
      </c>
      <c r="BL230" s="15" t="s">
        <v>165</v>
      </c>
      <c r="BM230" s="189" t="s">
        <v>1456</v>
      </c>
    </row>
    <row r="231" s="2" customFormat="1" ht="33" customHeight="1">
      <c r="A231" s="34"/>
      <c r="B231" s="176"/>
      <c r="C231" s="177" t="s">
        <v>1099</v>
      </c>
      <c r="D231" s="177" t="s">
        <v>161</v>
      </c>
      <c r="E231" s="178" t="s">
        <v>1457</v>
      </c>
      <c r="F231" s="179" t="s">
        <v>1458</v>
      </c>
      <c r="G231" s="180" t="s">
        <v>283</v>
      </c>
      <c r="H231" s="181">
        <v>2.2400000000000002</v>
      </c>
      <c r="I231" s="182"/>
      <c r="J231" s="183">
        <f>ROUND(I231*H231,2)</f>
        <v>0</v>
      </c>
      <c r="K231" s="184"/>
      <c r="L231" s="35"/>
      <c r="M231" s="185" t="s">
        <v>1</v>
      </c>
      <c r="N231" s="186" t="s">
        <v>42</v>
      </c>
      <c r="O231" s="78"/>
      <c r="P231" s="187">
        <f>O231*H231</f>
        <v>0</v>
      </c>
      <c r="Q231" s="187">
        <v>0</v>
      </c>
      <c r="R231" s="187">
        <f>Q231*H231</f>
        <v>0</v>
      </c>
      <c r="S231" s="187">
        <v>0</v>
      </c>
      <c r="T231" s="188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189" t="s">
        <v>165</v>
      </c>
      <c r="AT231" s="189" t="s">
        <v>161</v>
      </c>
      <c r="AU231" s="189" t="s">
        <v>171</v>
      </c>
      <c r="AY231" s="15" t="s">
        <v>158</v>
      </c>
      <c r="BE231" s="190">
        <f>IF(N231="základná",J231,0)</f>
        <v>0</v>
      </c>
      <c r="BF231" s="190">
        <f>IF(N231="znížená",J231,0)</f>
        <v>0</v>
      </c>
      <c r="BG231" s="190">
        <f>IF(N231="zákl. prenesená",J231,0)</f>
        <v>0</v>
      </c>
      <c r="BH231" s="190">
        <f>IF(N231="zníž. prenesená",J231,0)</f>
        <v>0</v>
      </c>
      <c r="BI231" s="190">
        <f>IF(N231="nulová",J231,0)</f>
        <v>0</v>
      </c>
      <c r="BJ231" s="15" t="s">
        <v>166</v>
      </c>
      <c r="BK231" s="190">
        <f>ROUND(I231*H231,2)</f>
        <v>0</v>
      </c>
      <c r="BL231" s="15" t="s">
        <v>165</v>
      </c>
      <c r="BM231" s="189" t="s">
        <v>1459</v>
      </c>
    </row>
    <row r="232" s="2" customFormat="1" ht="24.15" customHeight="1">
      <c r="A232" s="34"/>
      <c r="B232" s="176"/>
      <c r="C232" s="177" t="s">
        <v>1103</v>
      </c>
      <c r="D232" s="177" t="s">
        <v>161</v>
      </c>
      <c r="E232" s="178" t="s">
        <v>1460</v>
      </c>
      <c r="F232" s="179" t="s">
        <v>1461</v>
      </c>
      <c r="G232" s="180" t="s">
        <v>358</v>
      </c>
      <c r="H232" s="207"/>
      <c r="I232" s="182"/>
      <c r="J232" s="183">
        <f>ROUND(I232*H232,2)</f>
        <v>0</v>
      </c>
      <c r="K232" s="184"/>
      <c r="L232" s="35"/>
      <c r="M232" s="185" t="s">
        <v>1</v>
      </c>
      <c r="N232" s="186" t="s">
        <v>42</v>
      </c>
      <c r="O232" s="78"/>
      <c r="P232" s="187">
        <f>O232*H232</f>
        <v>0</v>
      </c>
      <c r="Q232" s="187">
        <v>0</v>
      </c>
      <c r="R232" s="187">
        <f>Q232*H232</f>
        <v>0</v>
      </c>
      <c r="S232" s="187">
        <v>0</v>
      </c>
      <c r="T232" s="188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189" t="s">
        <v>165</v>
      </c>
      <c r="AT232" s="189" t="s">
        <v>161</v>
      </c>
      <c r="AU232" s="189" t="s">
        <v>171</v>
      </c>
      <c r="AY232" s="15" t="s">
        <v>158</v>
      </c>
      <c r="BE232" s="190">
        <f>IF(N232="základná",J232,0)</f>
        <v>0</v>
      </c>
      <c r="BF232" s="190">
        <f>IF(N232="znížená",J232,0)</f>
        <v>0</v>
      </c>
      <c r="BG232" s="190">
        <f>IF(N232="zákl. prenesená",J232,0)</f>
        <v>0</v>
      </c>
      <c r="BH232" s="190">
        <f>IF(N232="zníž. prenesená",J232,0)</f>
        <v>0</v>
      </c>
      <c r="BI232" s="190">
        <f>IF(N232="nulová",J232,0)</f>
        <v>0</v>
      </c>
      <c r="BJ232" s="15" t="s">
        <v>166</v>
      </c>
      <c r="BK232" s="190">
        <f>ROUND(I232*H232,2)</f>
        <v>0</v>
      </c>
      <c r="BL232" s="15" t="s">
        <v>165</v>
      </c>
      <c r="BM232" s="189" t="s">
        <v>1462</v>
      </c>
    </row>
    <row r="233" s="12" customFormat="1" ht="20.88" customHeight="1">
      <c r="A233" s="12"/>
      <c r="B233" s="163"/>
      <c r="C233" s="12"/>
      <c r="D233" s="164" t="s">
        <v>75</v>
      </c>
      <c r="E233" s="174" t="s">
        <v>1463</v>
      </c>
      <c r="F233" s="174" t="s">
        <v>1464</v>
      </c>
      <c r="G233" s="12"/>
      <c r="H233" s="12"/>
      <c r="I233" s="166"/>
      <c r="J233" s="175">
        <f>BK233</f>
        <v>0</v>
      </c>
      <c r="K233" s="12"/>
      <c r="L233" s="163"/>
      <c r="M233" s="168"/>
      <c r="N233" s="169"/>
      <c r="O233" s="169"/>
      <c r="P233" s="170">
        <f>SUM(P234:P238)</f>
        <v>0</v>
      </c>
      <c r="Q233" s="169"/>
      <c r="R233" s="170">
        <f>SUM(R234:R238)</f>
        <v>0</v>
      </c>
      <c r="S233" s="169"/>
      <c r="T233" s="171">
        <f>SUM(T234:T238)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164" t="s">
        <v>84</v>
      </c>
      <c r="AT233" s="172" t="s">
        <v>75</v>
      </c>
      <c r="AU233" s="172" t="s">
        <v>166</v>
      </c>
      <c r="AY233" s="164" t="s">
        <v>158</v>
      </c>
      <c r="BK233" s="173">
        <f>SUM(BK234:BK238)</f>
        <v>0</v>
      </c>
    </row>
    <row r="234" s="2" customFormat="1" ht="24.15" customHeight="1">
      <c r="A234" s="34"/>
      <c r="B234" s="176"/>
      <c r="C234" s="177" t="s">
        <v>1107</v>
      </c>
      <c r="D234" s="177" t="s">
        <v>161</v>
      </c>
      <c r="E234" s="178" t="s">
        <v>1465</v>
      </c>
      <c r="F234" s="179" t="s">
        <v>1466</v>
      </c>
      <c r="G234" s="180" t="s">
        <v>1451</v>
      </c>
      <c r="H234" s="181">
        <v>63</v>
      </c>
      <c r="I234" s="182"/>
      <c r="J234" s="183">
        <f>ROUND(I234*H234,2)</f>
        <v>0</v>
      </c>
      <c r="K234" s="184"/>
      <c r="L234" s="35"/>
      <c r="M234" s="185" t="s">
        <v>1</v>
      </c>
      <c r="N234" s="186" t="s">
        <v>42</v>
      </c>
      <c r="O234" s="78"/>
      <c r="P234" s="187">
        <f>O234*H234</f>
        <v>0</v>
      </c>
      <c r="Q234" s="187">
        <v>0</v>
      </c>
      <c r="R234" s="187">
        <f>Q234*H234</f>
        <v>0</v>
      </c>
      <c r="S234" s="187">
        <v>0</v>
      </c>
      <c r="T234" s="188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189" t="s">
        <v>165</v>
      </c>
      <c r="AT234" s="189" t="s">
        <v>161</v>
      </c>
      <c r="AU234" s="189" t="s">
        <v>171</v>
      </c>
      <c r="AY234" s="15" t="s">
        <v>158</v>
      </c>
      <c r="BE234" s="190">
        <f>IF(N234="základná",J234,0)</f>
        <v>0</v>
      </c>
      <c r="BF234" s="190">
        <f>IF(N234="znížená",J234,0)</f>
        <v>0</v>
      </c>
      <c r="BG234" s="190">
        <f>IF(N234="zákl. prenesená",J234,0)</f>
        <v>0</v>
      </c>
      <c r="BH234" s="190">
        <f>IF(N234="zníž. prenesená",J234,0)</f>
        <v>0</v>
      </c>
      <c r="BI234" s="190">
        <f>IF(N234="nulová",J234,0)</f>
        <v>0</v>
      </c>
      <c r="BJ234" s="15" t="s">
        <v>166</v>
      </c>
      <c r="BK234" s="190">
        <f>ROUND(I234*H234,2)</f>
        <v>0</v>
      </c>
      <c r="BL234" s="15" t="s">
        <v>165</v>
      </c>
      <c r="BM234" s="189" t="s">
        <v>1467</v>
      </c>
    </row>
    <row r="235" s="2" customFormat="1" ht="16.5" customHeight="1">
      <c r="A235" s="34"/>
      <c r="B235" s="176"/>
      <c r="C235" s="177" t="s">
        <v>1111</v>
      </c>
      <c r="D235" s="177" t="s">
        <v>161</v>
      </c>
      <c r="E235" s="178" t="s">
        <v>1468</v>
      </c>
      <c r="F235" s="179" t="s">
        <v>1469</v>
      </c>
      <c r="G235" s="180" t="s">
        <v>1451</v>
      </c>
      <c r="H235" s="181">
        <v>63</v>
      </c>
      <c r="I235" s="182"/>
      <c r="J235" s="183">
        <f>ROUND(I235*H235,2)</f>
        <v>0</v>
      </c>
      <c r="K235" s="184"/>
      <c r="L235" s="35"/>
      <c r="M235" s="185" t="s">
        <v>1</v>
      </c>
      <c r="N235" s="186" t="s">
        <v>42</v>
      </c>
      <c r="O235" s="78"/>
      <c r="P235" s="187">
        <f>O235*H235</f>
        <v>0</v>
      </c>
      <c r="Q235" s="187">
        <v>0</v>
      </c>
      <c r="R235" s="187">
        <f>Q235*H235</f>
        <v>0</v>
      </c>
      <c r="S235" s="187">
        <v>0</v>
      </c>
      <c r="T235" s="188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189" t="s">
        <v>165</v>
      </c>
      <c r="AT235" s="189" t="s">
        <v>161</v>
      </c>
      <c r="AU235" s="189" t="s">
        <v>171</v>
      </c>
      <c r="AY235" s="15" t="s">
        <v>158</v>
      </c>
      <c r="BE235" s="190">
        <f>IF(N235="základná",J235,0)</f>
        <v>0</v>
      </c>
      <c r="BF235" s="190">
        <f>IF(N235="znížená",J235,0)</f>
        <v>0</v>
      </c>
      <c r="BG235" s="190">
        <f>IF(N235="zákl. prenesená",J235,0)</f>
        <v>0</v>
      </c>
      <c r="BH235" s="190">
        <f>IF(N235="zníž. prenesená",J235,0)</f>
        <v>0</v>
      </c>
      <c r="BI235" s="190">
        <f>IF(N235="nulová",J235,0)</f>
        <v>0</v>
      </c>
      <c r="BJ235" s="15" t="s">
        <v>166</v>
      </c>
      <c r="BK235" s="190">
        <f>ROUND(I235*H235,2)</f>
        <v>0</v>
      </c>
      <c r="BL235" s="15" t="s">
        <v>165</v>
      </c>
      <c r="BM235" s="189" t="s">
        <v>1470</v>
      </c>
    </row>
    <row r="236" s="2" customFormat="1" ht="16.5" customHeight="1">
      <c r="A236" s="34"/>
      <c r="B236" s="176"/>
      <c r="C236" s="177" t="s">
        <v>1115</v>
      </c>
      <c r="D236" s="177" t="s">
        <v>161</v>
      </c>
      <c r="E236" s="178" t="s">
        <v>1471</v>
      </c>
      <c r="F236" s="179" t="s">
        <v>1472</v>
      </c>
      <c r="G236" s="180" t="s">
        <v>1451</v>
      </c>
      <c r="H236" s="181">
        <v>63</v>
      </c>
      <c r="I236" s="182"/>
      <c r="J236" s="183">
        <f>ROUND(I236*H236,2)</f>
        <v>0</v>
      </c>
      <c r="K236" s="184"/>
      <c r="L236" s="35"/>
      <c r="M236" s="185" t="s">
        <v>1</v>
      </c>
      <c r="N236" s="186" t="s">
        <v>42</v>
      </c>
      <c r="O236" s="78"/>
      <c r="P236" s="187">
        <f>O236*H236</f>
        <v>0</v>
      </c>
      <c r="Q236" s="187">
        <v>0</v>
      </c>
      <c r="R236" s="187">
        <f>Q236*H236</f>
        <v>0</v>
      </c>
      <c r="S236" s="187">
        <v>0</v>
      </c>
      <c r="T236" s="188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189" t="s">
        <v>165</v>
      </c>
      <c r="AT236" s="189" t="s">
        <v>161</v>
      </c>
      <c r="AU236" s="189" t="s">
        <v>171</v>
      </c>
      <c r="AY236" s="15" t="s">
        <v>158</v>
      </c>
      <c r="BE236" s="190">
        <f>IF(N236="základná",J236,0)</f>
        <v>0</v>
      </c>
      <c r="BF236" s="190">
        <f>IF(N236="znížená",J236,0)</f>
        <v>0</v>
      </c>
      <c r="BG236" s="190">
        <f>IF(N236="zákl. prenesená",J236,0)</f>
        <v>0</v>
      </c>
      <c r="BH236" s="190">
        <f>IF(N236="zníž. prenesená",J236,0)</f>
        <v>0</v>
      </c>
      <c r="BI236" s="190">
        <f>IF(N236="nulová",J236,0)</f>
        <v>0</v>
      </c>
      <c r="BJ236" s="15" t="s">
        <v>166</v>
      </c>
      <c r="BK236" s="190">
        <f>ROUND(I236*H236,2)</f>
        <v>0</v>
      </c>
      <c r="BL236" s="15" t="s">
        <v>165</v>
      </c>
      <c r="BM236" s="189" t="s">
        <v>1473</v>
      </c>
    </row>
    <row r="237" s="2" customFormat="1" ht="16.5" customHeight="1">
      <c r="A237" s="34"/>
      <c r="B237" s="176"/>
      <c r="C237" s="177" t="s">
        <v>1119</v>
      </c>
      <c r="D237" s="177" t="s">
        <v>161</v>
      </c>
      <c r="E237" s="178" t="s">
        <v>1474</v>
      </c>
      <c r="F237" s="179" t="s">
        <v>1475</v>
      </c>
      <c r="G237" s="180" t="s">
        <v>1254</v>
      </c>
      <c r="H237" s="181">
        <v>1</v>
      </c>
      <c r="I237" s="182"/>
      <c r="J237" s="183">
        <f>ROUND(I237*H237,2)</f>
        <v>0</v>
      </c>
      <c r="K237" s="184"/>
      <c r="L237" s="35"/>
      <c r="M237" s="185" t="s">
        <v>1</v>
      </c>
      <c r="N237" s="186" t="s">
        <v>42</v>
      </c>
      <c r="O237" s="78"/>
      <c r="P237" s="187">
        <f>O237*H237</f>
        <v>0</v>
      </c>
      <c r="Q237" s="187">
        <v>0</v>
      </c>
      <c r="R237" s="187">
        <f>Q237*H237</f>
        <v>0</v>
      </c>
      <c r="S237" s="187">
        <v>0</v>
      </c>
      <c r="T237" s="188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189" t="s">
        <v>165</v>
      </c>
      <c r="AT237" s="189" t="s">
        <v>161</v>
      </c>
      <c r="AU237" s="189" t="s">
        <v>171</v>
      </c>
      <c r="AY237" s="15" t="s">
        <v>158</v>
      </c>
      <c r="BE237" s="190">
        <f>IF(N237="základná",J237,0)</f>
        <v>0</v>
      </c>
      <c r="BF237" s="190">
        <f>IF(N237="znížená",J237,0)</f>
        <v>0</v>
      </c>
      <c r="BG237" s="190">
        <f>IF(N237="zákl. prenesená",J237,0)</f>
        <v>0</v>
      </c>
      <c r="BH237" s="190">
        <f>IF(N237="zníž. prenesená",J237,0)</f>
        <v>0</v>
      </c>
      <c r="BI237" s="190">
        <f>IF(N237="nulová",J237,0)</f>
        <v>0</v>
      </c>
      <c r="BJ237" s="15" t="s">
        <v>166</v>
      </c>
      <c r="BK237" s="190">
        <f>ROUND(I237*H237,2)</f>
        <v>0</v>
      </c>
      <c r="BL237" s="15" t="s">
        <v>165</v>
      </c>
      <c r="BM237" s="189" t="s">
        <v>1476</v>
      </c>
    </row>
    <row r="238" s="2" customFormat="1" ht="16.5" customHeight="1">
      <c r="A238" s="34"/>
      <c r="B238" s="176"/>
      <c r="C238" s="177" t="s">
        <v>315</v>
      </c>
      <c r="D238" s="177" t="s">
        <v>161</v>
      </c>
      <c r="E238" s="178" t="s">
        <v>1477</v>
      </c>
      <c r="F238" s="179" t="s">
        <v>1478</v>
      </c>
      <c r="G238" s="180" t="s">
        <v>1254</v>
      </c>
      <c r="H238" s="181">
        <v>1</v>
      </c>
      <c r="I238" s="182"/>
      <c r="J238" s="183">
        <f>ROUND(I238*H238,2)</f>
        <v>0</v>
      </c>
      <c r="K238" s="184"/>
      <c r="L238" s="35"/>
      <c r="M238" s="185" t="s">
        <v>1</v>
      </c>
      <c r="N238" s="186" t="s">
        <v>42</v>
      </c>
      <c r="O238" s="78"/>
      <c r="P238" s="187">
        <f>O238*H238</f>
        <v>0</v>
      </c>
      <c r="Q238" s="187">
        <v>0</v>
      </c>
      <c r="R238" s="187">
        <f>Q238*H238</f>
        <v>0</v>
      </c>
      <c r="S238" s="187">
        <v>0</v>
      </c>
      <c r="T238" s="188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189" t="s">
        <v>165</v>
      </c>
      <c r="AT238" s="189" t="s">
        <v>161</v>
      </c>
      <c r="AU238" s="189" t="s">
        <v>171</v>
      </c>
      <c r="AY238" s="15" t="s">
        <v>158</v>
      </c>
      <c r="BE238" s="190">
        <f>IF(N238="základná",J238,0)</f>
        <v>0</v>
      </c>
      <c r="BF238" s="190">
        <f>IF(N238="znížená",J238,0)</f>
        <v>0</v>
      </c>
      <c r="BG238" s="190">
        <f>IF(N238="zákl. prenesená",J238,0)</f>
        <v>0</v>
      </c>
      <c r="BH238" s="190">
        <f>IF(N238="zníž. prenesená",J238,0)</f>
        <v>0</v>
      </c>
      <c r="BI238" s="190">
        <f>IF(N238="nulová",J238,0)</f>
        <v>0</v>
      </c>
      <c r="BJ238" s="15" t="s">
        <v>166</v>
      </c>
      <c r="BK238" s="190">
        <f>ROUND(I238*H238,2)</f>
        <v>0</v>
      </c>
      <c r="BL238" s="15" t="s">
        <v>165</v>
      </c>
      <c r="BM238" s="189" t="s">
        <v>1479</v>
      </c>
    </row>
    <row r="239" s="12" customFormat="1" ht="20.88" customHeight="1">
      <c r="A239" s="12"/>
      <c r="B239" s="163"/>
      <c r="C239" s="12"/>
      <c r="D239" s="164" t="s">
        <v>75</v>
      </c>
      <c r="E239" s="174" t="s">
        <v>1480</v>
      </c>
      <c r="F239" s="174" t="s">
        <v>1481</v>
      </c>
      <c r="G239" s="12"/>
      <c r="H239" s="12"/>
      <c r="I239" s="166"/>
      <c r="J239" s="175">
        <f>BK239</f>
        <v>0</v>
      </c>
      <c r="K239" s="12"/>
      <c r="L239" s="163"/>
      <c r="M239" s="168"/>
      <c r="N239" s="169"/>
      <c r="O239" s="169"/>
      <c r="P239" s="170">
        <f>SUM(P240:P243)</f>
        <v>0</v>
      </c>
      <c r="Q239" s="169"/>
      <c r="R239" s="170">
        <f>SUM(R240:R243)</f>
        <v>0</v>
      </c>
      <c r="S239" s="169"/>
      <c r="T239" s="171">
        <f>SUM(T240:T243)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164" t="s">
        <v>84</v>
      </c>
      <c r="AT239" s="172" t="s">
        <v>75</v>
      </c>
      <c r="AU239" s="172" t="s">
        <v>166</v>
      </c>
      <c r="AY239" s="164" t="s">
        <v>158</v>
      </c>
      <c r="BK239" s="173">
        <f>SUM(BK240:BK243)</f>
        <v>0</v>
      </c>
    </row>
    <row r="240" s="2" customFormat="1" ht="16.5" customHeight="1">
      <c r="A240" s="34"/>
      <c r="B240" s="176"/>
      <c r="C240" s="177" t="s">
        <v>1128</v>
      </c>
      <c r="D240" s="177" t="s">
        <v>161</v>
      </c>
      <c r="E240" s="178" t="s">
        <v>1482</v>
      </c>
      <c r="F240" s="179" t="s">
        <v>1483</v>
      </c>
      <c r="G240" s="180" t="s">
        <v>1484</v>
      </c>
      <c r="H240" s="181">
        <v>4</v>
      </c>
      <c r="I240" s="182"/>
      <c r="J240" s="183">
        <f>ROUND(I240*H240,2)</f>
        <v>0</v>
      </c>
      <c r="K240" s="184"/>
      <c r="L240" s="35"/>
      <c r="M240" s="185" t="s">
        <v>1</v>
      </c>
      <c r="N240" s="186" t="s">
        <v>42</v>
      </c>
      <c r="O240" s="78"/>
      <c r="P240" s="187">
        <f>O240*H240</f>
        <v>0</v>
      </c>
      <c r="Q240" s="187">
        <v>0</v>
      </c>
      <c r="R240" s="187">
        <f>Q240*H240</f>
        <v>0</v>
      </c>
      <c r="S240" s="187">
        <v>0</v>
      </c>
      <c r="T240" s="188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189" t="s">
        <v>165</v>
      </c>
      <c r="AT240" s="189" t="s">
        <v>161</v>
      </c>
      <c r="AU240" s="189" t="s">
        <v>171</v>
      </c>
      <c r="AY240" s="15" t="s">
        <v>158</v>
      </c>
      <c r="BE240" s="190">
        <f>IF(N240="základná",J240,0)</f>
        <v>0</v>
      </c>
      <c r="BF240" s="190">
        <f>IF(N240="znížená",J240,0)</f>
        <v>0</v>
      </c>
      <c r="BG240" s="190">
        <f>IF(N240="zákl. prenesená",J240,0)</f>
        <v>0</v>
      </c>
      <c r="BH240" s="190">
        <f>IF(N240="zníž. prenesená",J240,0)</f>
        <v>0</v>
      </c>
      <c r="BI240" s="190">
        <f>IF(N240="nulová",J240,0)</f>
        <v>0</v>
      </c>
      <c r="BJ240" s="15" t="s">
        <v>166</v>
      </c>
      <c r="BK240" s="190">
        <f>ROUND(I240*H240,2)</f>
        <v>0</v>
      </c>
      <c r="BL240" s="15" t="s">
        <v>165</v>
      </c>
      <c r="BM240" s="189" t="s">
        <v>1485</v>
      </c>
    </row>
    <row r="241" s="2" customFormat="1" ht="16.5" customHeight="1">
      <c r="A241" s="34"/>
      <c r="B241" s="176"/>
      <c r="C241" s="177" t="s">
        <v>1486</v>
      </c>
      <c r="D241" s="177" t="s">
        <v>161</v>
      </c>
      <c r="E241" s="178" t="s">
        <v>1487</v>
      </c>
      <c r="F241" s="179" t="s">
        <v>1488</v>
      </c>
      <c r="G241" s="180" t="s">
        <v>1484</v>
      </c>
      <c r="H241" s="181">
        <v>4</v>
      </c>
      <c r="I241" s="182"/>
      <c r="J241" s="183">
        <f>ROUND(I241*H241,2)</f>
        <v>0</v>
      </c>
      <c r="K241" s="184"/>
      <c r="L241" s="35"/>
      <c r="M241" s="185" t="s">
        <v>1</v>
      </c>
      <c r="N241" s="186" t="s">
        <v>42</v>
      </c>
      <c r="O241" s="78"/>
      <c r="P241" s="187">
        <f>O241*H241</f>
        <v>0</v>
      </c>
      <c r="Q241" s="187">
        <v>0</v>
      </c>
      <c r="R241" s="187">
        <f>Q241*H241</f>
        <v>0</v>
      </c>
      <c r="S241" s="187">
        <v>0</v>
      </c>
      <c r="T241" s="188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189" t="s">
        <v>165</v>
      </c>
      <c r="AT241" s="189" t="s">
        <v>161</v>
      </c>
      <c r="AU241" s="189" t="s">
        <v>171</v>
      </c>
      <c r="AY241" s="15" t="s">
        <v>158</v>
      </c>
      <c r="BE241" s="190">
        <f>IF(N241="základná",J241,0)</f>
        <v>0</v>
      </c>
      <c r="BF241" s="190">
        <f>IF(N241="znížená",J241,0)</f>
        <v>0</v>
      </c>
      <c r="BG241" s="190">
        <f>IF(N241="zákl. prenesená",J241,0)</f>
        <v>0</v>
      </c>
      <c r="BH241" s="190">
        <f>IF(N241="zníž. prenesená",J241,0)</f>
        <v>0</v>
      </c>
      <c r="BI241" s="190">
        <f>IF(N241="nulová",J241,0)</f>
        <v>0</v>
      </c>
      <c r="BJ241" s="15" t="s">
        <v>166</v>
      </c>
      <c r="BK241" s="190">
        <f>ROUND(I241*H241,2)</f>
        <v>0</v>
      </c>
      <c r="BL241" s="15" t="s">
        <v>165</v>
      </c>
      <c r="BM241" s="189" t="s">
        <v>1489</v>
      </c>
    </row>
    <row r="242" s="2" customFormat="1" ht="16.5" customHeight="1">
      <c r="A242" s="34"/>
      <c r="B242" s="176"/>
      <c r="C242" s="177" t="s">
        <v>1335</v>
      </c>
      <c r="D242" s="177" t="s">
        <v>161</v>
      </c>
      <c r="E242" s="178" t="s">
        <v>1490</v>
      </c>
      <c r="F242" s="179" t="s">
        <v>1491</v>
      </c>
      <c r="G242" s="180" t="s">
        <v>1484</v>
      </c>
      <c r="H242" s="181">
        <v>16</v>
      </c>
      <c r="I242" s="182"/>
      <c r="J242" s="183">
        <f>ROUND(I242*H242,2)</f>
        <v>0</v>
      </c>
      <c r="K242" s="184"/>
      <c r="L242" s="35"/>
      <c r="M242" s="185" t="s">
        <v>1</v>
      </c>
      <c r="N242" s="186" t="s">
        <v>42</v>
      </c>
      <c r="O242" s="78"/>
      <c r="P242" s="187">
        <f>O242*H242</f>
        <v>0</v>
      </c>
      <c r="Q242" s="187">
        <v>0</v>
      </c>
      <c r="R242" s="187">
        <f>Q242*H242</f>
        <v>0</v>
      </c>
      <c r="S242" s="187">
        <v>0</v>
      </c>
      <c r="T242" s="188">
        <f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189" t="s">
        <v>165</v>
      </c>
      <c r="AT242" s="189" t="s">
        <v>161</v>
      </c>
      <c r="AU242" s="189" t="s">
        <v>171</v>
      </c>
      <c r="AY242" s="15" t="s">
        <v>158</v>
      </c>
      <c r="BE242" s="190">
        <f>IF(N242="základná",J242,0)</f>
        <v>0</v>
      </c>
      <c r="BF242" s="190">
        <f>IF(N242="znížená",J242,0)</f>
        <v>0</v>
      </c>
      <c r="BG242" s="190">
        <f>IF(N242="zákl. prenesená",J242,0)</f>
        <v>0</v>
      </c>
      <c r="BH242" s="190">
        <f>IF(N242="zníž. prenesená",J242,0)</f>
        <v>0</v>
      </c>
      <c r="BI242" s="190">
        <f>IF(N242="nulová",J242,0)</f>
        <v>0</v>
      </c>
      <c r="BJ242" s="15" t="s">
        <v>166</v>
      </c>
      <c r="BK242" s="190">
        <f>ROUND(I242*H242,2)</f>
        <v>0</v>
      </c>
      <c r="BL242" s="15" t="s">
        <v>165</v>
      </c>
      <c r="BM242" s="189" t="s">
        <v>1492</v>
      </c>
    </row>
    <row r="243" s="2" customFormat="1" ht="16.5" customHeight="1">
      <c r="A243" s="34"/>
      <c r="B243" s="176"/>
      <c r="C243" s="177" t="s">
        <v>1493</v>
      </c>
      <c r="D243" s="177" t="s">
        <v>161</v>
      </c>
      <c r="E243" s="178" t="s">
        <v>1494</v>
      </c>
      <c r="F243" s="179" t="s">
        <v>1495</v>
      </c>
      <c r="G243" s="180" t="s">
        <v>1484</v>
      </c>
      <c r="H243" s="181">
        <v>24</v>
      </c>
      <c r="I243" s="182"/>
      <c r="J243" s="183">
        <f>ROUND(I243*H243,2)</f>
        <v>0</v>
      </c>
      <c r="K243" s="184"/>
      <c r="L243" s="35"/>
      <c r="M243" s="185" t="s">
        <v>1</v>
      </c>
      <c r="N243" s="186" t="s">
        <v>42</v>
      </c>
      <c r="O243" s="78"/>
      <c r="P243" s="187">
        <f>O243*H243</f>
        <v>0</v>
      </c>
      <c r="Q243" s="187">
        <v>0</v>
      </c>
      <c r="R243" s="187">
        <f>Q243*H243</f>
        <v>0</v>
      </c>
      <c r="S243" s="187">
        <v>0</v>
      </c>
      <c r="T243" s="188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189" t="s">
        <v>165</v>
      </c>
      <c r="AT243" s="189" t="s">
        <v>161</v>
      </c>
      <c r="AU243" s="189" t="s">
        <v>171</v>
      </c>
      <c r="AY243" s="15" t="s">
        <v>158</v>
      </c>
      <c r="BE243" s="190">
        <f>IF(N243="základná",J243,0)</f>
        <v>0</v>
      </c>
      <c r="BF243" s="190">
        <f>IF(N243="znížená",J243,0)</f>
        <v>0</v>
      </c>
      <c r="BG243" s="190">
        <f>IF(N243="zákl. prenesená",J243,0)</f>
        <v>0</v>
      </c>
      <c r="BH243" s="190">
        <f>IF(N243="zníž. prenesená",J243,0)</f>
        <v>0</v>
      </c>
      <c r="BI243" s="190">
        <f>IF(N243="nulová",J243,0)</f>
        <v>0</v>
      </c>
      <c r="BJ243" s="15" t="s">
        <v>166</v>
      </c>
      <c r="BK243" s="190">
        <f>ROUND(I243*H243,2)</f>
        <v>0</v>
      </c>
      <c r="BL243" s="15" t="s">
        <v>165</v>
      </c>
      <c r="BM243" s="189" t="s">
        <v>1496</v>
      </c>
    </row>
    <row r="244" s="12" customFormat="1" ht="22.8" customHeight="1">
      <c r="A244" s="12"/>
      <c r="B244" s="163"/>
      <c r="C244" s="12"/>
      <c r="D244" s="164" t="s">
        <v>75</v>
      </c>
      <c r="E244" s="174" t="s">
        <v>1497</v>
      </c>
      <c r="F244" s="174" t="s">
        <v>1498</v>
      </c>
      <c r="G244" s="12"/>
      <c r="H244" s="12"/>
      <c r="I244" s="166"/>
      <c r="J244" s="175">
        <f>BK244</f>
        <v>0</v>
      </c>
      <c r="K244" s="12"/>
      <c r="L244" s="163"/>
      <c r="M244" s="168"/>
      <c r="N244" s="169"/>
      <c r="O244" s="169"/>
      <c r="P244" s="170">
        <f>P245</f>
        <v>0</v>
      </c>
      <c r="Q244" s="169"/>
      <c r="R244" s="170">
        <f>R245</f>
        <v>0</v>
      </c>
      <c r="S244" s="169"/>
      <c r="T244" s="171">
        <f>T245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64" t="s">
        <v>84</v>
      </c>
      <c r="AT244" s="172" t="s">
        <v>75</v>
      </c>
      <c r="AU244" s="172" t="s">
        <v>84</v>
      </c>
      <c r="AY244" s="164" t="s">
        <v>158</v>
      </c>
      <c r="BK244" s="173">
        <f>BK245</f>
        <v>0</v>
      </c>
    </row>
    <row r="245" s="12" customFormat="1" ht="20.88" customHeight="1">
      <c r="A245" s="12"/>
      <c r="B245" s="163"/>
      <c r="C245" s="12"/>
      <c r="D245" s="164" t="s">
        <v>75</v>
      </c>
      <c r="E245" s="174" t="s">
        <v>1499</v>
      </c>
      <c r="F245" s="174" t="s">
        <v>1500</v>
      </c>
      <c r="G245" s="12"/>
      <c r="H245" s="12"/>
      <c r="I245" s="166"/>
      <c r="J245" s="175">
        <f>BK245</f>
        <v>0</v>
      </c>
      <c r="K245" s="12"/>
      <c r="L245" s="163"/>
      <c r="M245" s="168"/>
      <c r="N245" s="169"/>
      <c r="O245" s="169"/>
      <c r="P245" s="170">
        <f>SUM(P246:P247)</f>
        <v>0</v>
      </c>
      <c r="Q245" s="169"/>
      <c r="R245" s="170">
        <f>SUM(R246:R247)</f>
        <v>0</v>
      </c>
      <c r="S245" s="169"/>
      <c r="T245" s="171">
        <f>SUM(T246:T247)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164" t="s">
        <v>84</v>
      </c>
      <c r="AT245" s="172" t="s">
        <v>75</v>
      </c>
      <c r="AU245" s="172" t="s">
        <v>166</v>
      </c>
      <c r="AY245" s="164" t="s">
        <v>158</v>
      </c>
      <c r="BK245" s="173">
        <f>SUM(BK246:BK247)</f>
        <v>0</v>
      </c>
    </row>
    <row r="246" s="2" customFormat="1" ht="16.5" customHeight="1">
      <c r="A246" s="34"/>
      <c r="B246" s="176"/>
      <c r="C246" s="177" t="s">
        <v>1338</v>
      </c>
      <c r="D246" s="177" t="s">
        <v>161</v>
      </c>
      <c r="E246" s="178" t="s">
        <v>1501</v>
      </c>
      <c r="F246" s="179" t="s">
        <v>1502</v>
      </c>
      <c r="G246" s="180" t="s">
        <v>1254</v>
      </c>
      <c r="H246" s="181">
        <v>8</v>
      </c>
      <c r="I246" s="182"/>
      <c r="J246" s="183">
        <f>ROUND(I246*H246,2)</f>
        <v>0</v>
      </c>
      <c r="K246" s="184"/>
      <c r="L246" s="35"/>
      <c r="M246" s="185" t="s">
        <v>1</v>
      </c>
      <c r="N246" s="186" t="s">
        <v>42</v>
      </c>
      <c r="O246" s="78"/>
      <c r="P246" s="187">
        <f>O246*H246</f>
        <v>0</v>
      </c>
      <c r="Q246" s="187">
        <v>0</v>
      </c>
      <c r="R246" s="187">
        <f>Q246*H246</f>
        <v>0</v>
      </c>
      <c r="S246" s="187">
        <v>0</v>
      </c>
      <c r="T246" s="188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189" t="s">
        <v>165</v>
      </c>
      <c r="AT246" s="189" t="s">
        <v>161</v>
      </c>
      <c r="AU246" s="189" t="s">
        <v>171</v>
      </c>
      <c r="AY246" s="15" t="s">
        <v>158</v>
      </c>
      <c r="BE246" s="190">
        <f>IF(N246="základná",J246,0)</f>
        <v>0</v>
      </c>
      <c r="BF246" s="190">
        <f>IF(N246="znížená",J246,0)</f>
        <v>0</v>
      </c>
      <c r="BG246" s="190">
        <f>IF(N246="zákl. prenesená",J246,0)</f>
        <v>0</v>
      </c>
      <c r="BH246" s="190">
        <f>IF(N246="zníž. prenesená",J246,0)</f>
        <v>0</v>
      </c>
      <c r="BI246" s="190">
        <f>IF(N246="nulová",J246,0)</f>
        <v>0</v>
      </c>
      <c r="BJ246" s="15" t="s">
        <v>166</v>
      </c>
      <c r="BK246" s="190">
        <f>ROUND(I246*H246,2)</f>
        <v>0</v>
      </c>
      <c r="BL246" s="15" t="s">
        <v>165</v>
      </c>
      <c r="BM246" s="189" t="s">
        <v>1503</v>
      </c>
    </row>
    <row r="247" s="2" customFormat="1" ht="16.5" customHeight="1">
      <c r="A247" s="34"/>
      <c r="B247" s="176"/>
      <c r="C247" s="177" t="s">
        <v>1504</v>
      </c>
      <c r="D247" s="177" t="s">
        <v>161</v>
      </c>
      <c r="E247" s="178" t="s">
        <v>1505</v>
      </c>
      <c r="F247" s="179" t="s">
        <v>1506</v>
      </c>
      <c r="G247" s="180" t="s">
        <v>1451</v>
      </c>
      <c r="H247" s="181">
        <v>2</v>
      </c>
      <c r="I247" s="182"/>
      <c r="J247" s="183">
        <f>ROUND(I247*H247,2)</f>
        <v>0</v>
      </c>
      <c r="K247" s="184"/>
      <c r="L247" s="35"/>
      <c r="M247" s="208" t="s">
        <v>1</v>
      </c>
      <c r="N247" s="209" t="s">
        <v>42</v>
      </c>
      <c r="O247" s="210"/>
      <c r="P247" s="211">
        <f>O247*H247</f>
        <v>0</v>
      </c>
      <c r="Q247" s="211">
        <v>0</v>
      </c>
      <c r="R247" s="211">
        <f>Q247*H247</f>
        <v>0</v>
      </c>
      <c r="S247" s="211">
        <v>0</v>
      </c>
      <c r="T247" s="212">
        <f>S247*H247</f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189" t="s">
        <v>165</v>
      </c>
      <c r="AT247" s="189" t="s">
        <v>161</v>
      </c>
      <c r="AU247" s="189" t="s">
        <v>171</v>
      </c>
      <c r="AY247" s="15" t="s">
        <v>158</v>
      </c>
      <c r="BE247" s="190">
        <f>IF(N247="základná",J247,0)</f>
        <v>0</v>
      </c>
      <c r="BF247" s="190">
        <f>IF(N247="znížená",J247,0)</f>
        <v>0</v>
      </c>
      <c r="BG247" s="190">
        <f>IF(N247="zákl. prenesená",J247,0)</f>
        <v>0</v>
      </c>
      <c r="BH247" s="190">
        <f>IF(N247="zníž. prenesená",J247,0)</f>
        <v>0</v>
      </c>
      <c r="BI247" s="190">
        <f>IF(N247="nulová",J247,0)</f>
        <v>0</v>
      </c>
      <c r="BJ247" s="15" t="s">
        <v>166</v>
      </c>
      <c r="BK247" s="190">
        <f>ROUND(I247*H247,2)</f>
        <v>0</v>
      </c>
      <c r="BL247" s="15" t="s">
        <v>165</v>
      </c>
      <c r="BM247" s="189" t="s">
        <v>1507</v>
      </c>
    </row>
    <row r="248" s="2" customFormat="1" ht="6.96" customHeight="1">
      <c r="A248" s="34"/>
      <c r="B248" s="61"/>
      <c r="C248" s="62"/>
      <c r="D248" s="62"/>
      <c r="E248" s="62"/>
      <c r="F248" s="62"/>
      <c r="G248" s="62"/>
      <c r="H248" s="62"/>
      <c r="I248" s="62"/>
      <c r="J248" s="62"/>
      <c r="K248" s="62"/>
      <c r="L248" s="35"/>
      <c r="M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</row>
  </sheetData>
  <autoFilter ref="C128:K247"/>
  <mergeCells count="9">
    <mergeCell ref="E7:H7"/>
    <mergeCell ref="E9:H9"/>
    <mergeCell ref="E18:H18"/>
    <mergeCell ref="E27:H27"/>
    <mergeCell ref="E85:H85"/>
    <mergeCell ref="E87:H8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112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1508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>Ing. Hladíková, Ing. Žarnovický</v>
      </c>
      <c r="F24" s="34"/>
      <c r="G24" s="34"/>
      <c r="H24" s="34"/>
      <c r="I24" s="28" t="s">
        <v>26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ROUND(J119,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ROUND((SUM(BE119:BE145)),  2)</f>
        <v>0</v>
      </c>
      <c r="G33" s="129"/>
      <c r="H33" s="129"/>
      <c r="I33" s="130">
        <v>0.23000000000000001</v>
      </c>
      <c r="J33" s="128">
        <f>ROUND(((SUM(BE119:BE145))*I33),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ROUND((SUM(BF119:BF145)),  2)</f>
        <v>0</v>
      </c>
      <c r="G34" s="129"/>
      <c r="H34" s="129"/>
      <c r="I34" s="130">
        <v>0.23000000000000001</v>
      </c>
      <c r="J34" s="128">
        <f>ROUND(((SUM(BF119:BF145))*I34),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ROUND((SUM(BG119:BG145)),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ROUND((SUM(BH119:BH145)),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ROUND((SUM(BI119:BI145)),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10 - Plynofikácia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J119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1509</v>
      </c>
      <c r="E97" s="146"/>
      <c r="F97" s="146"/>
      <c r="G97" s="146"/>
      <c r="H97" s="146"/>
      <c r="I97" s="146"/>
      <c r="J97" s="147">
        <f>J120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1510</v>
      </c>
      <c r="E98" s="150"/>
      <c r="F98" s="150"/>
      <c r="G98" s="150"/>
      <c r="H98" s="150"/>
      <c r="I98" s="150"/>
      <c r="J98" s="151">
        <f>J121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4.88" customHeight="1">
      <c r="A99" s="10"/>
      <c r="B99" s="148"/>
      <c r="C99" s="10"/>
      <c r="D99" s="149" t="s">
        <v>1511</v>
      </c>
      <c r="E99" s="150"/>
      <c r="F99" s="150"/>
      <c r="G99" s="150"/>
      <c r="H99" s="150"/>
      <c r="I99" s="150"/>
      <c r="J99" s="151">
        <f>J122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2" customFormat="1" ht="21.84" customHeight="1">
      <c r="A100" s="34"/>
      <c r="B100" s="35"/>
      <c r="C100" s="34"/>
      <c r="D100" s="34"/>
      <c r="E100" s="34"/>
      <c r="F100" s="34"/>
      <c r="G100" s="34"/>
      <c r="H100" s="34"/>
      <c r="I100" s="34"/>
      <c r="J100" s="34"/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1" s="2" customFormat="1" ht="6.96" customHeight="1">
      <c r="A101" s="34"/>
      <c r="B101" s="61"/>
      <c r="C101" s="62"/>
      <c r="D101" s="62"/>
      <c r="E101" s="62"/>
      <c r="F101" s="62"/>
      <c r="G101" s="62"/>
      <c r="H101" s="62"/>
      <c r="I101" s="62"/>
      <c r="J101" s="62"/>
      <c r="K101" s="62"/>
      <c r="L101" s="56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5" s="2" customFormat="1" ht="6.96" customHeight="1">
      <c r="A105" s="34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24.96" customHeight="1">
      <c r="A106" s="34"/>
      <c r="B106" s="35"/>
      <c r="C106" s="19" t="s">
        <v>144</v>
      </c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35"/>
      <c r="C107" s="34"/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12" customHeight="1">
      <c r="A108" s="34"/>
      <c r="B108" s="35"/>
      <c r="C108" s="28" t="s">
        <v>15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16.5" customHeight="1">
      <c r="A109" s="34"/>
      <c r="B109" s="35"/>
      <c r="C109" s="34"/>
      <c r="D109" s="34"/>
      <c r="E109" s="122" t="str">
        <f>E7</f>
        <v>Obnova bytového domu Mikovíniho 9, 11, Bratislava</v>
      </c>
      <c r="F109" s="28"/>
      <c r="G109" s="28"/>
      <c r="H109" s="28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2" customHeight="1">
      <c r="A110" s="34"/>
      <c r="B110" s="35"/>
      <c r="C110" s="28" t="s">
        <v>129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6.5" customHeight="1">
      <c r="A111" s="34"/>
      <c r="B111" s="35"/>
      <c r="C111" s="34"/>
      <c r="D111" s="34"/>
      <c r="E111" s="68" t="str">
        <f>E9</f>
        <v>10 - Plynofikácia</v>
      </c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6.96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19</v>
      </c>
      <c r="D113" s="34"/>
      <c r="E113" s="34"/>
      <c r="F113" s="23" t="str">
        <f>F12</f>
        <v>Mikovíniho 9, 11, Bratislava</v>
      </c>
      <c r="G113" s="34"/>
      <c r="H113" s="34"/>
      <c r="I113" s="28" t="s">
        <v>21</v>
      </c>
      <c r="J113" s="70" t="str">
        <f>IF(J12="","",J12)</f>
        <v>21. 10. 2025</v>
      </c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5.65" customHeight="1">
      <c r="A115" s="34"/>
      <c r="B115" s="35"/>
      <c r="C115" s="28" t="s">
        <v>23</v>
      </c>
      <c r="D115" s="34"/>
      <c r="E115" s="34"/>
      <c r="F115" s="23" t="str">
        <f>E15</f>
        <v>Bytové družstvo BA III, Kominárska 6, BA - správca</v>
      </c>
      <c r="G115" s="34"/>
      <c r="H115" s="34"/>
      <c r="I115" s="28" t="s">
        <v>29</v>
      </c>
      <c r="J115" s="32" t="str">
        <f>E21</f>
        <v>PF7 s.r.o., Teslova 1, 821 02 Bratislava</v>
      </c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25.65" customHeight="1">
      <c r="A116" s="34"/>
      <c r="B116" s="35"/>
      <c r="C116" s="28" t="s">
        <v>27</v>
      </c>
      <c r="D116" s="34"/>
      <c r="E116" s="34"/>
      <c r="F116" s="23" t="str">
        <f>IF(E18="","",E18)</f>
        <v>Vyplň údaj</v>
      </c>
      <c r="G116" s="34"/>
      <c r="H116" s="34"/>
      <c r="I116" s="28" t="s">
        <v>32</v>
      </c>
      <c r="J116" s="32" t="str">
        <f>E24</f>
        <v>Ing. Hladíková, Ing. Žarnovický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0.32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11" customFormat="1" ht="29.28" customHeight="1">
      <c r="A118" s="152"/>
      <c r="B118" s="153"/>
      <c r="C118" s="154" t="s">
        <v>145</v>
      </c>
      <c r="D118" s="155" t="s">
        <v>61</v>
      </c>
      <c r="E118" s="155" t="s">
        <v>57</v>
      </c>
      <c r="F118" s="155" t="s">
        <v>58</v>
      </c>
      <c r="G118" s="155" t="s">
        <v>146</v>
      </c>
      <c r="H118" s="155" t="s">
        <v>147</v>
      </c>
      <c r="I118" s="155" t="s">
        <v>148</v>
      </c>
      <c r="J118" s="156" t="s">
        <v>133</v>
      </c>
      <c r="K118" s="157" t="s">
        <v>149</v>
      </c>
      <c r="L118" s="158"/>
      <c r="M118" s="87" t="s">
        <v>1</v>
      </c>
      <c r="N118" s="88" t="s">
        <v>40</v>
      </c>
      <c r="O118" s="88" t="s">
        <v>150</v>
      </c>
      <c r="P118" s="88" t="s">
        <v>151</v>
      </c>
      <c r="Q118" s="88" t="s">
        <v>152</v>
      </c>
      <c r="R118" s="88" t="s">
        <v>153</v>
      </c>
      <c r="S118" s="88" t="s">
        <v>154</v>
      </c>
      <c r="T118" s="89" t="s">
        <v>155</v>
      </c>
      <c r="U118" s="152"/>
      <c r="V118" s="152"/>
      <c r="W118" s="152"/>
      <c r="X118" s="152"/>
      <c r="Y118" s="152"/>
      <c r="Z118" s="152"/>
      <c r="AA118" s="152"/>
      <c r="AB118" s="152"/>
      <c r="AC118" s="152"/>
      <c r="AD118" s="152"/>
      <c r="AE118" s="152"/>
    </row>
    <row r="119" s="2" customFormat="1" ht="22.8" customHeight="1">
      <c r="A119" s="34"/>
      <c r="B119" s="35"/>
      <c r="C119" s="94" t="s">
        <v>134</v>
      </c>
      <c r="D119" s="34"/>
      <c r="E119" s="34"/>
      <c r="F119" s="34"/>
      <c r="G119" s="34"/>
      <c r="H119" s="34"/>
      <c r="I119" s="34"/>
      <c r="J119" s="159">
        <f>BK119</f>
        <v>0</v>
      </c>
      <c r="K119" s="34"/>
      <c r="L119" s="35"/>
      <c r="M119" s="90"/>
      <c r="N119" s="74"/>
      <c r="O119" s="91"/>
      <c r="P119" s="160">
        <f>P120</f>
        <v>0</v>
      </c>
      <c r="Q119" s="91"/>
      <c r="R119" s="160">
        <f>R120</f>
        <v>0</v>
      </c>
      <c r="S119" s="91"/>
      <c r="T119" s="161">
        <f>T120</f>
        <v>0</v>
      </c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T119" s="15" t="s">
        <v>75</v>
      </c>
      <c r="AU119" s="15" t="s">
        <v>135</v>
      </c>
      <c r="BK119" s="162">
        <f>BK120</f>
        <v>0</v>
      </c>
    </row>
    <row r="120" s="12" customFormat="1" ht="25.92" customHeight="1">
      <c r="A120" s="12"/>
      <c r="B120" s="163"/>
      <c r="C120" s="12"/>
      <c r="D120" s="164" t="s">
        <v>75</v>
      </c>
      <c r="E120" s="165" t="s">
        <v>1216</v>
      </c>
      <c r="F120" s="165" t="s">
        <v>1270</v>
      </c>
      <c r="G120" s="12"/>
      <c r="H120" s="12"/>
      <c r="I120" s="166"/>
      <c r="J120" s="167">
        <f>BK120</f>
        <v>0</v>
      </c>
      <c r="K120" s="12"/>
      <c r="L120" s="163"/>
      <c r="M120" s="168"/>
      <c r="N120" s="169"/>
      <c r="O120" s="169"/>
      <c r="P120" s="170">
        <f>P121</f>
        <v>0</v>
      </c>
      <c r="Q120" s="169"/>
      <c r="R120" s="170">
        <f>R121</f>
        <v>0</v>
      </c>
      <c r="S120" s="169"/>
      <c r="T120" s="171">
        <f>T121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164" t="s">
        <v>84</v>
      </c>
      <c r="AT120" s="172" t="s">
        <v>75</v>
      </c>
      <c r="AU120" s="172" t="s">
        <v>76</v>
      </c>
      <c r="AY120" s="164" t="s">
        <v>158</v>
      </c>
      <c r="BK120" s="173">
        <f>BK121</f>
        <v>0</v>
      </c>
    </row>
    <row r="121" s="12" customFormat="1" ht="22.8" customHeight="1">
      <c r="A121" s="12"/>
      <c r="B121" s="163"/>
      <c r="C121" s="12"/>
      <c r="D121" s="164" t="s">
        <v>75</v>
      </c>
      <c r="E121" s="174" t="s">
        <v>1218</v>
      </c>
      <c r="F121" s="174" t="s">
        <v>1288</v>
      </c>
      <c r="G121" s="12"/>
      <c r="H121" s="12"/>
      <c r="I121" s="166"/>
      <c r="J121" s="175">
        <f>BK121</f>
        <v>0</v>
      </c>
      <c r="K121" s="12"/>
      <c r="L121" s="163"/>
      <c r="M121" s="168"/>
      <c r="N121" s="169"/>
      <c r="O121" s="169"/>
      <c r="P121" s="170">
        <f>P122</f>
        <v>0</v>
      </c>
      <c r="Q121" s="169"/>
      <c r="R121" s="170">
        <f>R122</f>
        <v>0</v>
      </c>
      <c r="S121" s="169"/>
      <c r="T121" s="171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4" t="s">
        <v>84</v>
      </c>
      <c r="AT121" s="172" t="s">
        <v>75</v>
      </c>
      <c r="AU121" s="172" t="s">
        <v>84</v>
      </c>
      <c r="AY121" s="164" t="s">
        <v>158</v>
      </c>
      <c r="BK121" s="173">
        <f>BK122</f>
        <v>0</v>
      </c>
    </row>
    <row r="122" s="12" customFormat="1" ht="20.88" customHeight="1">
      <c r="A122" s="12"/>
      <c r="B122" s="163"/>
      <c r="C122" s="12"/>
      <c r="D122" s="164" t="s">
        <v>75</v>
      </c>
      <c r="E122" s="174" t="s">
        <v>1238</v>
      </c>
      <c r="F122" s="174" t="s">
        <v>1512</v>
      </c>
      <c r="G122" s="12"/>
      <c r="H122" s="12"/>
      <c r="I122" s="166"/>
      <c r="J122" s="175">
        <f>BK122</f>
        <v>0</v>
      </c>
      <c r="K122" s="12"/>
      <c r="L122" s="163"/>
      <c r="M122" s="168"/>
      <c r="N122" s="169"/>
      <c r="O122" s="169"/>
      <c r="P122" s="170">
        <f>SUM(P123:P145)</f>
        <v>0</v>
      </c>
      <c r="Q122" s="169"/>
      <c r="R122" s="170">
        <f>SUM(R123:R145)</f>
        <v>0</v>
      </c>
      <c r="S122" s="169"/>
      <c r="T122" s="171">
        <f>SUM(T123:T145)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164" t="s">
        <v>84</v>
      </c>
      <c r="AT122" s="172" t="s">
        <v>75</v>
      </c>
      <c r="AU122" s="172" t="s">
        <v>166</v>
      </c>
      <c r="AY122" s="164" t="s">
        <v>158</v>
      </c>
      <c r="BK122" s="173">
        <f>SUM(BK123:BK145)</f>
        <v>0</v>
      </c>
    </row>
    <row r="123" s="2" customFormat="1" ht="16.5" customHeight="1">
      <c r="A123" s="34"/>
      <c r="B123" s="176"/>
      <c r="C123" s="177" t="s">
        <v>84</v>
      </c>
      <c r="D123" s="177" t="s">
        <v>161</v>
      </c>
      <c r="E123" s="178" t="s">
        <v>1513</v>
      </c>
      <c r="F123" s="179" t="s">
        <v>1514</v>
      </c>
      <c r="G123" s="180" t="s">
        <v>188</v>
      </c>
      <c r="H123" s="181">
        <v>272</v>
      </c>
      <c r="I123" s="182"/>
      <c r="J123" s="183">
        <f>ROUND(I123*H123,2)</f>
        <v>0</v>
      </c>
      <c r="K123" s="184"/>
      <c r="L123" s="35"/>
      <c r="M123" s="185" t="s">
        <v>1</v>
      </c>
      <c r="N123" s="186" t="s">
        <v>42</v>
      </c>
      <c r="O123" s="78"/>
      <c r="P123" s="187">
        <f>O123*H123</f>
        <v>0</v>
      </c>
      <c r="Q123" s="187">
        <v>0</v>
      </c>
      <c r="R123" s="187">
        <f>Q123*H123</f>
        <v>0</v>
      </c>
      <c r="S123" s="187">
        <v>0</v>
      </c>
      <c r="T123" s="188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89" t="s">
        <v>165</v>
      </c>
      <c r="AT123" s="189" t="s">
        <v>161</v>
      </c>
      <c r="AU123" s="189" t="s">
        <v>171</v>
      </c>
      <c r="AY123" s="15" t="s">
        <v>158</v>
      </c>
      <c r="BE123" s="190">
        <f>IF(N123="základná",J123,0)</f>
        <v>0</v>
      </c>
      <c r="BF123" s="190">
        <f>IF(N123="znížená",J123,0)</f>
        <v>0</v>
      </c>
      <c r="BG123" s="190">
        <f>IF(N123="zákl. prenesená",J123,0)</f>
        <v>0</v>
      </c>
      <c r="BH123" s="190">
        <f>IF(N123="zníž. prenesená",J123,0)</f>
        <v>0</v>
      </c>
      <c r="BI123" s="190">
        <f>IF(N123="nulová",J123,0)</f>
        <v>0</v>
      </c>
      <c r="BJ123" s="15" t="s">
        <v>166</v>
      </c>
      <c r="BK123" s="190">
        <f>ROUND(I123*H123,2)</f>
        <v>0</v>
      </c>
      <c r="BL123" s="15" t="s">
        <v>165</v>
      </c>
      <c r="BM123" s="189" t="s">
        <v>166</v>
      </c>
    </row>
    <row r="124" s="2" customFormat="1" ht="16.5" customHeight="1">
      <c r="A124" s="34"/>
      <c r="B124" s="176"/>
      <c r="C124" s="177" t="s">
        <v>166</v>
      </c>
      <c r="D124" s="177" t="s">
        <v>161</v>
      </c>
      <c r="E124" s="178" t="s">
        <v>1515</v>
      </c>
      <c r="F124" s="179" t="s">
        <v>1516</v>
      </c>
      <c r="G124" s="180" t="s">
        <v>1254</v>
      </c>
      <c r="H124" s="181">
        <v>71</v>
      </c>
      <c r="I124" s="182"/>
      <c r="J124" s="183">
        <f>ROUND(I124*H124,2)</f>
        <v>0</v>
      </c>
      <c r="K124" s="184"/>
      <c r="L124" s="35"/>
      <c r="M124" s="185" t="s">
        <v>1</v>
      </c>
      <c r="N124" s="186" t="s">
        <v>42</v>
      </c>
      <c r="O124" s="78"/>
      <c r="P124" s="187">
        <f>O124*H124</f>
        <v>0</v>
      </c>
      <c r="Q124" s="187">
        <v>0</v>
      </c>
      <c r="R124" s="187">
        <f>Q124*H124</f>
        <v>0</v>
      </c>
      <c r="S124" s="187">
        <v>0</v>
      </c>
      <c r="T124" s="188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89" t="s">
        <v>165</v>
      </c>
      <c r="AT124" s="189" t="s">
        <v>161</v>
      </c>
      <c r="AU124" s="189" t="s">
        <v>171</v>
      </c>
      <c r="AY124" s="15" t="s">
        <v>158</v>
      </c>
      <c r="BE124" s="190">
        <f>IF(N124="základná",J124,0)</f>
        <v>0</v>
      </c>
      <c r="BF124" s="190">
        <f>IF(N124="znížená",J124,0)</f>
        <v>0</v>
      </c>
      <c r="BG124" s="190">
        <f>IF(N124="zákl. prenesená",J124,0)</f>
        <v>0</v>
      </c>
      <c r="BH124" s="190">
        <f>IF(N124="zníž. prenesená",J124,0)</f>
        <v>0</v>
      </c>
      <c r="BI124" s="190">
        <f>IF(N124="nulová",J124,0)</f>
        <v>0</v>
      </c>
      <c r="BJ124" s="15" t="s">
        <v>166</v>
      </c>
      <c r="BK124" s="190">
        <f>ROUND(I124*H124,2)</f>
        <v>0</v>
      </c>
      <c r="BL124" s="15" t="s">
        <v>165</v>
      </c>
      <c r="BM124" s="189" t="s">
        <v>165</v>
      </c>
    </row>
    <row r="125" s="2" customFormat="1" ht="21.75" customHeight="1">
      <c r="A125" s="34"/>
      <c r="B125" s="176"/>
      <c r="C125" s="177" t="s">
        <v>171</v>
      </c>
      <c r="D125" s="177" t="s">
        <v>161</v>
      </c>
      <c r="E125" s="178" t="s">
        <v>1517</v>
      </c>
      <c r="F125" s="179" t="s">
        <v>1518</v>
      </c>
      <c r="G125" s="180" t="s">
        <v>188</v>
      </c>
      <c r="H125" s="181">
        <v>32</v>
      </c>
      <c r="I125" s="182"/>
      <c r="J125" s="183">
        <f>ROUND(I125*H125,2)</f>
        <v>0</v>
      </c>
      <c r="K125" s="184"/>
      <c r="L125" s="35"/>
      <c r="M125" s="185" t="s">
        <v>1</v>
      </c>
      <c r="N125" s="186" t="s">
        <v>42</v>
      </c>
      <c r="O125" s="78"/>
      <c r="P125" s="187">
        <f>O125*H125</f>
        <v>0</v>
      </c>
      <c r="Q125" s="187">
        <v>0</v>
      </c>
      <c r="R125" s="187">
        <f>Q125*H125</f>
        <v>0</v>
      </c>
      <c r="S125" s="187">
        <v>0</v>
      </c>
      <c r="T125" s="188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89" t="s">
        <v>165</v>
      </c>
      <c r="AT125" s="189" t="s">
        <v>161</v>
      </c>
      <c r="AU125" s="189" t="s">
        <v>171</v>
      </c>
      <c r="AY125" s="15" t="s">
        <v>158</v>
      </c>
      <c r="BE125" s="190">
        <f>IF(N125="základná",J125,0)</f>
        <v>0</v>
      </c>
      <c r="BF125" s="190">
        <f>IF(N125="znížená",J125,0)</f>
        <v>0</v>
      </c>
      <c r="BG125" s="190">
        <f>IF(N125="zákl. prenesená",J125,0)</f>
        <v>0</v>
      </c>
      <c r="BH125" s="190">
        <f>IF(N125="zníž. prenesená",J125,0)</f>
        <v>0</v>
      </c>
      <c r="BI125" s="190">
        <f>IF(N125="nulová",J125,0)</f>
        <v>0</v>
      </c>
      <c r="BJ125" s="15" t="s">
        <v>166</v>
      </c>
      <c r="BK125" s="190">
        <f>ROUND(I125*H125,2)</f>
        <v>0</v>
      </c>
      <c r="BL125" s="15" t="s">
        <v>165</v>
      </c>
      <c r="BM125" s="189" t="s">
        <v>159</v>
      </c>
    </row>
    <row r="126" s="2" customFormat="1" ht="21.75" customHeight="1">
      <c r="A126" s="34"/>
      <c r="B126" s="176"/>
      <c r="C126" s="177" t="s">
        <v>165</v>
      </c>
      <c r="D126" s="177" t="s">
        <v>161</v>
      </c>
      <c r="E126" s="178" t="s">
        <v>1519</v>
      </c>
      <c r="F126" s="179" t="s">
        <v>1520</v>
      </c>
      <c r="G126" s="180" t="s">
        <v>188</v>
      </c>
      <c r="H126" s="181">
        <v>180</v>
      </c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</v>
      </c>
      <c r="R126" s="187">
        <f>Q126*H126</f>
        <v>0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165</v>
      </c>
      <c r="AT126" s="189" t="s">
        <v>161</v>
      </c>
      <c r="AU126" s="189" t="s">
        <v>171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165</v>
      </c>
      <c r="BM126" s="189" t="s">
        <v>190</v>
      </c>
    </row>
    <row r="127" s="2" customFormat="1" ht="21.75" customHeight="1">
      <c r="A127" s="34"/>
      <c r="B127" s="176"/>
      <c r="C127" s="177" t="s">
        <v>178</v>
      </c>
      <c r="D127" s="177" t="s">
        <v>161</v>
      </c>
      <c r="E127" s="178" t="s">
        <v>1521</v>
      </c>
      <c r="F127" s="179" t="s">
        <v>1522</v>
      </c>
      <c r="G127" s="180" t="s">
        <v>188</v>
      </c>
      <c r="H127" s="181">
        <v>40</v>
      </c>
      <c r="I127" s="182"/>
      <c r="J127" s="183">
        <f>ROUND(I127*H127,2)</f>
        <v>0</v>
      </c>
      <c r="K127" s="184"/>
      <c r="L127" s="35"/>
      <c r="M127" s="185" t="s">
        <v>1</v>
      </c>
      <c r="N127" s="186" t="s">
        <v>42</v>
      </c>
      <c r="O127" s="78"/>
      <c r="P127" s="187">
        <f>O127*H127</f>
        <v>0</v>
      </c>
      <c r="Q127" s="187">
        <v>0</v>
      </c>
      <c r="R127" s="187">
        <f>Q127*H127</f>
        <v>0</v>
      </c>
      <c r="S127" s="187">
        <v>0</v>
      </c>
      <c r="T127" s="188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9" t="s">
        <v>165</v>
      </c>
      <c r="AT127" s="189" t="s">
        <v>161</v>
      </c>
      <c r="AU127" s="189" t="s">
        <v>171</v>
      </c>
      <c r="AY127" s="15" t="s">
        <v>158</v>
      </c>
      <c r="BE127" s="190">
        <f>IF(N127="základná",J127,0)</f>
        <v>0</v>
      </c>
      <c r="BF127" s="190">
        <f>IF(N127="znížená",J127,0)</f>
        <v>0</v>
      </c>
      <c r="BG127" s="190">
        <f>IF(N127="zákl. prenesená",J127,0)</f>
        <v>0</v>
      </c>
      <c r="BH127" s="190">
        <f>IF(N127="zníž. prenesená",J127,0)</f>
        <v>0</v>
      </c>
      <c r="BI127" s="190">
        <f>IF(N127="nulová",J127,0)</f>
        <v>0</v>
      </c>
      <c r="BJ127" s="15" t="s">
        <v>166</v>
      </c>
      <c r="BK127" s="190">
        <f>ROUND(I127*H127,2)</f>
        <v>0</v>
      </c>
      <c r="BL127" s="15" t="s">
        <v>165</v>
      </c>
      <c r="BM127" s="189" t="s">
        <v>110</v>
      </c>
    </row>
    <row r="128" s="2" customFormat="1" ht="21.75" customHeight="1">
      <c r="A128" s="34"/>
      <c r="B128" s="176"/>
      <c r="C128" s="177" t="s">
        <v>159</v>
      </c>
      <c r="D128" s="177" t="s">
        <v>161</v>
      </c>
      <c r="E128" s="178" t="s">
        <v>1523</v>
      </c>
      <c r="F128" s="179" t="s">
        <v>1524</v>
      </c>
      <c r="G128" s="180" t="s">
        <v>188</v>
      </c>
      <c r="H128" s="181">
        <v>50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171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116</v>
      </c>
    </row>
    <row r="129" s="2" customFormat="1" ht="24.15" customHeight="1">
      <c r="A129" s="34"/>
      <c r="B129" s="176"/>
      <c r="C129" s="177" t="s">
        <v>185</v>
      </c>
      <c r="D129" s="177" t="s">
        <v>161</v>
      </c>
      <c r="E129" s="178" t="s">
        <v>1525</v>
      </c>
      <c r="F129" s="179" t="s">
        <v>1526</v>
      </c>
      <c r="G129" s="180" t="s">
        <v>188</v>
      </c>
      <c r="H129" s="181">
        <v>36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</v>
      </c>
      <c r="R129" s="187">
        <f>Q129*H129</f>
        <v>0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171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122</v>
      </c>
    </row>
    <row r="130" s="2" customFormat="1" ht="24.15" customHeight="1">
      <c r="A130" s="34"/>
      <c r="B130" s="176"/>
      <c r="C130" s="177" t="s">
        <v>190</v>
      </c>
      <c r="D130" s="177" t="s">
        <v>161</v>
      </c>
      <c r="E130" s="178" t="s">
        <v>1527</v>
      </c>
      <c r="F130" s="179" t="s">
        <v>1528</v>
      </c>
      <c r="G130" s="180" t="s">
        <v>188</v>
      </c>
      <c r="H130" s="181">
        <v>26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</v>
      </c>
      <c r="R130" s="187">
        <f>Q130*H130</f>
        <v>0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171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217</v>
      </c>
    </row>
    <row r="131" s="2" customFormat="1" ht="21.75" customHeight="1">
      <c r="A131" s="34"/>
      <c r="B131" s="176"/>
      <c r="C131" s="177" t="s">
        <v>194</v>
      </c>
      <c r="D131" s="177" t="s">
        <v>161</v>
      </c>
      <c r="E131" s="178" t="s">
        <v>1529</v>
      </c>
      <c r="F131" s="179" t="s">
        <v>1530</v>
      </c>
      <c r="G131" s="180" t="s">
        <v>1254</v>
      </c>
      <c r="H131" s="181">
        <v>63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</v>
      </c>
      <c r="R131" s="187">
        <f>Q131*H131</f>
        <v>0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171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225</v>
      </c>
    </row>
    <row r="132" s="2" customFormat="1" ht="21.75" customHeight="1">
      <c r="A132" s="34"/>
      <c r="B132" s="176"/>
      <c r="C132" s="177" t="s">
        <v>110</v>
      </c>
      <c r="D132" s="177" t="s">
        <v>161</v>
      </c>
      <c r="E132" s="178" t="s">
        <v>1531</v>
      </c>
      <c r="F132" s="179" t="s">
        <v>1532</v>
      </c>
      <c r="G132" s="180" t="s">
        <v>1254</v>
      </c>
      <c r="H132" s="181">
        <v>8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171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235</v>
      </c>
    </row>
    <row r="133" s="2" customFormat="1" ht="21.75" customHeight="1">
      <c r="A133" s="34"/>
      <c r="B133" s="176"/>
      <c r="C133" s="177" t="s">
        <v>113</v>
      </c>
      <c r="D133" s="177" t="s">
        <v>161</v>
      </c>
      <c r="E133" s="178" t="s">
        <v>1533</v>
      </c>
      <c r="F133" s="179" t="s">
        <v>1534</v>
      </c>
      <c r="G133" s="180" t="s">
        <v>1254</v>
      </c>
      <c r="H133" s="181">
        <v>1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</v>
      </c>
      <c r="R133" s="187">
        <f>Q133*H133</f>
        <v>0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171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243</v>
      </c>
    </row>
    <row r="134" s="2" customFormat="1" ht="21.75" customHeight="1">
      <c r="A134" s="34"/>
      <c r="B134" s="176"/>
      <c r="C134" s="177" t="s">
        <v>116</v>
      </c>
      <c r="D134" s="177" t="s">
        <v>161</v>
      </c>
      <c r="E134" s="178" t="s">
        <v>1535</v>
      </c>
      <c r="F134" s="179" t="s">
        <v>1536</v>
      </c>
      <c r="G134" s="180" t="s">
        <v>1254</v>
      </c>
      <c r="H134" s="181">
        <v>90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</v>
      </c>
      <c r="R134" s="187">
        <f>Q134*H134</f>
        <v>0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171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250</v>
      </c>
    </row>
    <row r="135" s="2" customFormat="1" ht="24.15" customHeight="1">
      <c r="A135" s="34"/>
      <c r="B135" s="176"/>
      <c r="C135" s="177" t="s">
        <v>119</v>
      </c>
      <c r="D135" s="177" t="s">
        <v>161</v>
      </c>
      <c r="E135" s="178" t="s">
        <v>1537</v>
      </c>
      <c r="F135" s="179" t="s">
        <v>1538</v>
      </c>
      <c r="G135" s="180" t="s">
        <v>1254</v>
      </c>
      <c r="H135" s="181">
        <v>90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</v>
      </c>
      <c r="R135" s="187">
        <f>Q135*H135</f>
        <v>0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171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258</v>
      </c>
    </row>
    <row r="136" s="2" customFormat="1" ht="16.5" customHeight="1">
      <c r="A136" s="34"/>
      <c r="B136" s="176"/>
      <c r="C136" s="177" t="s">
        <v>122</v>
      </c>
      <c r="D136" s="177" t="s">
        <v>161</v>
      </c>
      <c r="E136" s="178" t="s">
        <v>1539</v>
      </c>
      <c r="F136" s="179" t="s">
        <v>1540</v>
      </c>
      <c r="G136" s="180" t="s">
        <v>1254</v>
      </c>
      <c r="H136" s="181">
        <v>8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</v>
      </c>
      <c r="R136" s="187">
        <f>Q136*H136</f>
        <v>0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171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268</v>
      </c>
    </row>
    <row r="137" s="2" customFormat="1" ht="21.75" customHeight="1">
      <c r="A137" s="34"/>
      <c r="B137" s="176"/>
      <c r="C137" s="177" t="s">
        <v>125</v>
      </c>
      <c r="D137" s="177" t="s">
        <v>161</v>
      </c>
      <c r="E137" s="178" t="s">
        <v>1541</v>
      </c>
      <c r="F137" s="179" t="s">
        <v>1542</v>
      </c>
      <c r="G137" s="180" t="s">
        <v>1254</v>
      </c>
      <c r="H137" s="181">
        <v>8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</v>
      </c>
      <c r="R137" s="187">
        <f>Q137*H137</f>
        <v>0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165</v>
      </c>
      <c r="AT137" s="189" t="s">
        <v>161</v>
      </c>
      <c r="AU137" s="189" t="s">
        <v>171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276</v>
      </c>
    </row>
    <row r="138" s="2" customFormat="1" ht="24.15" customHeight="1">
      <c r="A138" s="34"/>
      <c r="B138" s="176"/>
      <c r="C138" s="177" t="s">
        <v>217</v>
      </c>
      <c r="D138" s="177" t="s">
        <v>161</v>
      </c>
      <c r="E138" s="178" t="s">
        <v>1543</v>
      </c>
      <c r="F138" s="179" t="s">
        <v>1544</v>
      </c>
      <c r="G138" s="180" t="s">
        <v>1451</v>
      </c>
      <c r="H138" s="181">
        <v>8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</v>
      </c>
      <c r="R138" s="187">
        <f>Q138*H138</f>
        <v>0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171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285</v>
      </c>
    </row>
    <row r="139" s="2" customFormat="1" ht="16.5" customHeight="1">
      <c r="A139" s="34"/>
      <c r="B139" s="176"/>
      <c r="C139" s="177" t="s">
        <v>221</v>
      </c>
      <c r="D139" s="177" t="s">
        <v>161</v>
      </c>
      <c r="E139" s="178" t="s">
        <v>1545</v>
      </c>
      <c r="F139" s="179" t="s">
        <v>1546</v>
      </c>
      <c r="G139" s="180" t="s">
        <v>1451</v>
      </c>
      <c r="H139" s="181">
        <v>8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</v>
      </c>
      <c r="R139" s="187">
        <f>Q139*H139</f>
        <v>0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171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293</v>
      </c>
    </row>
    <row r="140" s="2" customFormat="1" ht="16.5" customHeight="1">
      <c r="A140" s="34"/>
      <c r="B140" s="176"/>
      <c r="C140" s="177" t="s">
        <v>225</v>
      </c>
      <c r="D140" s="177" t="s">
        <v>161</v>
      </c>
      <c r="E140" s="178" t="s">
        <v>1547</v>
      </c>
      <c r="F140" s="179" t="s">
        <v>1548</v>
      </c>
      <c r="G140" s="180" t="s">
        <v>1254</v>
      </c>
      <c r="H140" s="181">
        <v>63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</v>
      </c>
      <c r="R140" s="187">
        <f>Q140*H140</f>
        <v>0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171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302</v>
      </c>
    </row>
    <row r="141" s="2" customFormat="1" ht="24.15" customHeight="1">
      <c r="A141" s="34"/>
      <c r="B141" s="176"/>
      <c r="C141" s="177" t="s">
        <v>231</v>
      </c>
      <c r="D141" s="177" t="s">
        <v>161</v>
      </c>
      <c r="E141" s="178" t="s">
        <v>1549</v>
      </c>
      <c r="F141" s="179" t="s">
        <v>1550</v>
      </c>
      <c r="G141" s="180" t="s">
        <v>1254</v>
      </c>
      <c r="H141" s="181">
        <v>63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</v>
      </c>
      <c r="R141" s="187">
        <f>Q141*H141</f>
        <v>0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165</v>
      </c>
      <c r="AT141" s="189" t="s">
        <v>161</v>
      </c>
      <c r="AU141" s="189" t="s">
        <v>171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165</v>
      </c>
      <c r="BM141" s="189" t="s">
        <v>311</v>
      </c>
    </row>
    <row r="142" s="2" customFormat="1" ht="16.5" customHeight="1">
      <c r="A142" s="34"/>
      <c r="B142" s="176"/>
      <c r="C142" s="177" t="s">
        <v>235</v>
      </c>
      <c r="D142" s="177" t="s">
        <v>161</v>
      </c>
      <c r="E142" s="178" t="s">
        <v>1551</v>
      </c>
      <c r="F142" s="179" t="s">
        <v>1552</v>
      </c>
      <c r="G142" s="180" t="s">
        <v>188</v>
      </c>
      <c r="H142" s="181">
        <v>302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</v>
      </c>
      <c r="R142" s="187">
        <f>Q142*H142</f>
        <v>0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171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325</v>
      </c>
    </row>
    <row r="143" s="2" customFormat="1" ht="16.5" customHeight="1">
      <c r="A143" s="34"/>
      <c r="B143" s="176"/>
      <c r="C143" s="177" t="s">
        <v>239</v>
      </c>
      <c r="D143" s="177" t="s">
        <v>161</v>
      </c>
      <c r="E143" s="178" t="s">
        <v>1553</v>
      </c>
      <c r="F143" s="179" t="s">
        <v>1554</v>
      </c>
      <c r="G143" s="180" t="s">
        <v>1254</v>
      </c>
      <c r="H143" s="181">
        <v>63</v>
      </c>
      <c r="I143" s="182"/>
      <c r="J143" s="183">
        <f>ROUND(I143*H143,2)</f>
        <v>0</v>
      </c>
      <c r="K143" s="184"/>
      <c r="L143" s="35"/>
      <c r="M143" s="185" t="s">
        <v>1</v>
      </c>
      <c r="N143" s="186" t="s">
        <v>42</v>
      </c>
      <c r="O143" s="78"/>
      <c r="P143" s="187">
        <f>O143*H143</f>
        <v>0</v>
      </c>
      <c r="Q143" s="187">
        <v>0</v>
      </c>
      <c r="R143" s="187">
        <f>Q143*H143</f>
        <v>0</v>
      </c>
      <c r="S143" s="187">
        <v>0</v>
      </c>
      <c r="T143" s="188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89" t="s">
        <v>165</v>
      </c>
      <c r="AT143" s="189" t="s">
        <v>161</v>
      </c>
      <c r="AU143" s="189" t="s">
        <v>171</v>
      </c>
      <c r="AY143" s="15" t="s">
        <v>158</v>
      </c>
      <c r="BE143" s="190">
        <f>IF(N143="základná",J143,0)</f>
        <v>0</v>
      </c>
      <c r="BF143" s="190">
        <f>IF(N143="znížená",J143,0)</f>
        <v>0</v>
      </c>
      <c r="BG143" s="190">
        <f>IF(N143="zákl. prenesená",J143,0)</f>
        <v>0</v>
      </c>
      <c r="BH143" s="190">
        <f>IF(N143="zníž. prenesená",J143,0)</f>
        <v>0</v>
      </c>
      <c r="BI143" s="190">
        <f>IF(N143="nulová",J143,0)</f>
        <v>0</v>
      </c>
      <c r="BJ143" s="15" t="s">
        <v>166</v>
      </c>
      <c r="BK143" s="190">
        <f>ROUND(I143*H143,2)</f>
        <v>0</v>
      </c>
      <c r="BL143" s="15" t="s">
        <v>165</v>
      </c>
      <c r="BM143" s="189" t="s">
        <v>333</v>
      </c>
    </row>
    <row r="144" s="2" customFormat="1" ht="33" customHeight="1">
      <c r="A144" s="34"/>
      <c r="B144" s="176"/>
      <c r="C144" s="177" t="s">
        <v>243</v>
      </c>
      <c r="D144" s="177" t="s">
        <v>161</v>
      </c>
      <c r="E144" s="178" t="s">
        <v>1555</v>
      </c>
      <c r="F144" s="179" t="s">
        <v>1556</v>
      </c>
      <c r="G144" s="180" t="s">
        <v>283</v>
      </c>
      <c r="H144" s="181">
        <v>0.83999999999999997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171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342</v>
      </c>
    </row>
    <row r="145" s="2" customFormat="1" ht="24.15" customHeight="1">
      <c r="A145" s="34"/>
      <c r="B145" s="176"/>
      <c r="C145" s="177" t="s">
        <v>7</v>
      </c>
      <c r="D145" s="177" t="s">
        <v>161</v>
      </c>
      <c r="E145" s="178" t="s">
        <v>1557</v>
      </c>
      <c r="F145" s="179" t="s">
        <v>1558</v>
      </c>
      <c r="G145" s="180" t="s">
        <v>358</v>
      </c>
      <c r="H145" s="207"/>
      <c r="I145" s="182"/>
      <c r="J145" s="183">
        <f>ROUND(I145*H145,2)</f>
        <v>0</v>
      </c>
      <c r="K145" s="184"/>
      <c r="L145" s="35"/>
      <c r="M145" s="208" t="s">
        <v>1</v>
      </c>
      <c r="N145" s="209" t="s">
        <v>42</v>
      </c>
      <c r="O145" s="210"/>
      <c r="P145" s="211">
        <f>O145*H145</f>
        <v>0</v>
      </c>
      <c r="Q145" s="211">
        <v>0</v>
      </c>
      <c r="R145" s="211">
        <f>Q145*H145</f>
        <v>0</v>
      </c>
      <c r="S145" s="211">
        <v>0</v>
      </c>
      <c r="T145" s="212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165</v>
      </c>
      <c r="AT145" s="189" t="s">
        <v>161</v>
      </c>
      <c r="AU145" s="189" t="s">
        <v>171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165</v>
      </c>
      <c r="BM145" s="189" t="s">
        <v>350</v>
      </c>
    </row>
    <row r="146" s="2" customFormat="1" ht="6.96" customHeight="1">
      <c r="A146" s="34"/>
      <c r="B146" s="61"/>
      <c r="C146" s="62"/>
      <c r="D146" s="62"/>
      <c r="E146" s="62"/>
      <c r="F146" s="62"/>
      <c r="G146" s="62"/>
      <c r="H146" s="62"/>
      <c r="I146" s="62"/>
      <c r="J146" s="62"/>
      <c r="K146" s="62"/>
      <c r="L146" s="35"/>
      <c r="M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</row>
  </sheetData>
  <autoFilter ref="C118:K145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115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1559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>Ing. Hladíková, Ing. Žarnovický</v>
      </c>
      <c r="F24" s="34"/>
      <c r="G24" s="34"/>
      <c r="H24" s="34"/>
      <c r="I24" s="28" t="s">
        <v>26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ROUND(J118,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ROUND((SUM(BE118:BE133)),  2)</f>
        <v>0</v>
      </c>
      <c r="G33" s="129"/>
      <c r="H33" s="129"/>
      <c r="I33" s="130">
        <v>0.23000000000000001</v>
      </c>
      <c r="J33" s="128">
        <f>ROUND(((SUM(BE118:BE133))*I33),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ROUND((SUM(BF118:BF133)),  2)</f>
        <v>0</v>
      </c>
      <c r="G34" s="129"/>
      <c r="H34" s="129"/>
      <c r="I34" s="130">
        <v>0.23000000000000001</v>
      </c>
      <c r="J34" s="128">
        <f>ROUND(((SUM(BF118:BF133))*I34),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ROUND((SUM(BG118:BG133)),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ROUND((SUM(BH118:BH133)),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ROUND((SUM(BI118:BI133)),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11 - Vzduchotechnika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J118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140</v>
      </c>
      <c r="E97" s="146"/>
      <c r="F97" s="146"/>
      <c r="G97" s="146"/>
      <c r="H97" s="146"/>
      <c r="I97" s="146"/>
      <c r="J97" s="147">
        <f>J119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1560</v>
      </c>
      <c r="E98" s="150"/>
      <c r="F98" s="150"/>
      <c r="G98" s="150"/>
      <c r="H98" s="150"/>
      <c r="I98" s="150"/>
      <c r="J98" s="151">
        <f>J120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2" customFormat="1" ht="21.84" customHeight="1">
      <c r="A99" s="34"/>
      <c r="B99" s="35"/>
      <c r="C99" s="34"/>
      <c r="D99" s="34"/>
      <c r="E99" s="34"/>
      <c r="F99" s="34"/>
      <c r="G99" s="34"/>
      <c r="H99" s="34"/>
      <c r="I99" s="34"/>
      <c r="J99" s="34"/>
      <c r="K99" s="34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="2" customFormat="1" ht="6.96" customHeight="1">
      <c r="A100" s="34"/>
      <c r="B100" s="61"/>
      <c r="C100" s="62"/>
      <c r="D100" s="62"/>
      <c r="E100" s="62"/>
      <c r="F100" s="62"/>
      <c r="G100" s="62"/>
      <c r="H100" s="62"/>
      <c r="I100" s="62"/>
      <c r="J100" s="62"/>
      <c r="K100" s="62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4" s="2" customFormat="1" ht="6.96" customHeight="1">
      <c r="A104" s="34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24.96" customHeight="1">
      <c r="A105" s="34"/>
      <c r="B105" s="35"/>
      <c r="C105" s="19" t="s">
        <v>144</v>
      </c>
      <c r="D105" s="34"/>
      <c r="E105" s="34"/>
      <c r="F105" s="34"/>
      <c r="G105" s="34"/>
      <c r="H105" s="34"/>
      <c r="I105" s="34"/>
      <c r="J105" s="34"/>
      <c r="K105" s="3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6.96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12" customHeight="1">
      <c r="A107" s="34"/>
      <c r="B107" s="35"/>
      <c r="C107" s="28" t="s">
        <v>15</v>
      </c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16.5" customHeight="1">
      <c r="A108" s="34"/>
      <c r="B108" s="35"/>
      <c r="C108" s="34"/>
      <c r="D108" s="34"/>
      <c r="E108" s="122" t="str">
        <f>E7</f>
        <v>Obnova bytového domu Mikovíniho 9, 11, Bratislava</v>
      </c>
      <c r="F108" s="28"/>
      <c r="G108" s="28"/>
      <c r="H108" s="28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12" customHeight="1">
      <c r="A109" s="34"/>
      <c r="B109" s="35"/>
      <c r="C109" s="28" t="s">
        <v>129</v>
      </c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6.5" customHeight="1">
      <c r="A110" s="34"/>
      <c r="B110" s="35"/>
      <c r="C110" s="34"/>
      <c r="D110" s="34"/>
      <c r="E110" s="68" t="str">
        <f>E9</f>
        <v>11 - Vzduchotechnika</v>
      </c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19</v>
      </c>
      <c r="D112" s="34"/>
      <c r="E112" s="34"/>
      <c r="F112" s="23" t="str">
        <f>F12</f>
        <v>Mikovíniho 9, 11, Bratislava</v>
      </c>
      <c r="G112" s="34"/>
      <c r="H112" s="34"/>
      <c r="I112" s="28" t="s">
        <v>21</v>
      </c>
      <c r="J112" s="70" t="str">
        <f>IF(J12="","",J12)</f>
        <v>21. 10. 2025</v>
      </c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25.65" customHeight="1">
      <c r="A114" s="34"/>
      <c r="B114" s="35"/>
      <c r="C114" s="28" t="s">
        <v>23</v>
      </c>
      <c r="D114" s="34"/>
      <c r="E114" s="34"/>
      <c r="F114" s="23" t="str">
        <f>E15</f>
        <v>Bytové družstvo BA III, Kominárska 6, BA - správca</v>
      </c>
      <c r="G114" s="34"/>
      <c r="H114" s="34"/>
      <c r="I114" s="28" t="s">
        <v>29</v>
      </c>
      <c r="J114" s="32" t="str">
        <f>E21</f>
        <v>PF7 s.r.o., Teslova 1, 821 02 Bratislava</v>
      </c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5.65" customHeight="1">
      <c r="A115" s="34"/>
      <c r="B115" s="35"/>
      <c r="C115" s="28" t="s">
        <v>27</v>
      </c>
      <c r="D115" s="34"/>
      <c r="E115" s="34"/>
      <c r="F115" s="23" t="str">
        <f>IF(E18="","",E18)</f>
        <v>Vyplň údaj</v>
      </c>
      <c r="G115" s="34"/>
      <c r="H115" s="34"/>
      <c r="I115" s="28" t="s">
        <v>32</v>
      </c>
      <c r="J115" s="32" t="str">
        <f>E24</f>
        <v>Ing. Hladíková, Ing. Žarnovický</v>
      </c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0.32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11" customFormat="1" ht="29.28" customHeight="1">
      <c r="A117" s="152"/>
      <c r="B117" s="153"/>
      <c r="C117" s="154" t="s">
        <v>145</v>
      </c>
      <c r="D117" s="155" t="s">
        <v>61</v>
      </c>
      <c r="E117" s="155" t="s">
        <v>57</v>
      </c>
      <c r="F117" s="155" t="s">
        <v>58</v>
      </c>
      <c r="G117" s="155" t="s">
        <v>146</v>
      </c>
      <c r="H117" s="155" t="s">
        <v>147</v>
      </c>
      <c r="I117" s="155" t="s">
        <v>148</v>
      </c>
      <c r="J117" s="156" t="s">
        <v>133</v>
      </c>
      <c r="K117" s="157" t="s">
        <v>149</v>
      </c>
      <c r="L117" s="158"/>
      <c r="M117" s="87" t="s">
        <v>1</v>
      </c>
      <c r="N117" s="88" t="s">
        <v>40</v>
      </c>
      <c r="O117" s="88" t="s">
        <v>150</v>
      </c>
      <c r="P117" s="88" t="s">
        <v>151</v>
      </c>
      <c r="Q117" s="88" t="s">
        <v>152</v>
      </c>
      <c r="R117" s="88" t="s">
        <v>153</v>
      </c>
      <c r="S117" s="88" t="s">
        <v>154</v>
      </c>
      <c r="T117" s="89" t="s">
        <v>155</v>
      </c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</row>
    <row r="118" s="2" customFormat="1" ht="22.8" customHeight="1">
      <c r="A118" s="34"/>
      <c r="B118" s="35"/>
      <c r="C118" s="94" t="s">
        <v>134</v>
      </c>
      <c r="D118" s="34"/>
      <c r="E118" s="34"/>
      <c r="F118" s="34"/>
      <c r="G118" s="34"/>
      <c r="H118" s="34"/>
      <c r="I118" s="34"/>
      <c r="J118" s="159">
        <f>BK118</f>
        <v>0</v>
      </c>
      <c r="K118" s="34"/>
      <c r="L118" s="35"/>
      <c r="M118" s="90"/>
      <c r="N118" s="74"/>
      <c r="O118" s="91"/>
      <c r="P118" s="160">
        <f>P119</f>
        <v>0</v>
      </c>
      <c r="Q118" s="91"/>
      <c r="R118" s="160">
        <f>R119</f>
        <v>0</v>
      </c>
      <c r="S118" s="91"/>
      <c r="T118" s="161">
        <f>T119</f>
        <v>0</v>
      </c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T118" s="15" t="s">
        <v>75</v>
      </c>
      <c r="AU118" s="15" t="s">
        <v>135</v>
      </c>
      <c r="BK118" s="162">
        <f>BK119</f>
        <v>0</v>
      </c>
    </row>
    <row r="119" s="12" customFormat="1" ht="25.92" customHeight="1">
      <c r="A119" s="12"/>
      <c r="B119" s="163"/>
      <c r="C119" s="12"/>
      <c r="D119" s="164" t="s">
        <v>75</v>
      </c>
      <c r="E119" s="165" t="s">
        <v>321</v>
      </c>
      <c r="F119" s="165" t="s">
        <v>322</v>
      </c>
      <c r="G119" s="12"/>
      <c r="H119" s="12"/>
      <c r="I119" s="166"/>
      <c r="J119" s="167">
        <f>BK119</f>
        <v>0</v>
      </c>
      <c r="K119" s="12"/>
      <c r="L119" s="163"/>
      <c r="M119" s="168"/>
      <c r="N119" s="169"/>
      <c r="O119" s="169"/>
      <c r="P119" s="170">
        <f>P120</f>
        <v>0</v>
      </c>
      <c r="Q119" s="169"/>
      <c r="R119" s="170">
        <f>R120</f>
        <v>0</v>
      </c>
      <c r="S119" s="169"/>
      <c r="T119" s="171">
        <f>T120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164" t="s">
        <v>166</v>
      </c>
      <c r="AT119" s="172" t="s">
        <v>75</v>
      </c>
      <c r="AU119" s="172" t="s">
        <v>76</v>
      </c>
      <c r="AY119" s="164" t="s">
        <v>158</v>
      </c>
      <c r="BK119" s="173">
        <f>BK120</f>
        <v>0</v>
      </c>
    </row>
    <row r="120" s="12" customFormat="1" ht="22.8" customHeight="1">
      <c r="A120" s="12"/>
      <c r="B120" s="163"/>
      <c r="C120" s="12"/>
      <c r="D120" s="164" t="s">
        <v>75</v>
      </c>
      <c r="E120" s="174" t="s">
        <v>1561</v>
      </c>
      <c r="F120" s="174" t="s">
        <v>1562</v>
      </c>
      <c r="G120" s="12"/>
      <c r="H120" s="12"/>
      <c r="I120" s="166"/>
      <c r="J120" s="175">
        <f>BK120</f>
        <v>0</v>
      </c>
      <c r="K120" s="12"/>
      <c r="L120" s="163"/>
      <c r="M120" s="168"/>
      <c r="N120" s="169"/>
      <c r="O120" s="169"/>
      <c r="P120" s="170">
        <f>SUM(P121:P133)</f>
        <v>0</v>
      </c>
      <c r="Q120" s="169"/>
      <c r="R120" s="170">
        <f>SUM(R121:R133)</f>
        <v>0</v>
      </c>
      <c r="S120" s="169"/>
      <c r="T120" s="171">
        <f>SUM(T121:T133)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164" t="s">
        <v>166</v>
      </c>
      <c r="AT120" s="172" t="s">
        <v>75</v>
      </c>
      <c r="AU120" s="172" t="s">
        <v>84</v>
      </c>
      <c r="AY120" s="164" t="s">
        <v>158</v>
      </c>
      <c r="BK120" s="173">
        <f>SUM(BK121:BK133)</f>
        <v>0</v>
      </c>
    </row>
    <row r="121" s="2" customFormat="1" ht="44.25" customHeight="1">
      <c r="A121" s="34"/>
      <c r="B121" s="176"/>
      <c r="C121" s="177" t="s">
        <v>84</v>
      </c>
      <c r="D121" s="177" t="s">
        <v>161</v>
      </c>
      <c r="E121" s="178" t="s">
        <v>1563</v>
      </c>
      <c r="F121" s="179" t="s">
        <v>1564</v>
      </c>
      <c r="G121" s="180" t="s">
        <v>1565</v>
      </c>
      <c r="H121" s="181">
        <v>180</v>
      </c>
      <c r="I121" s="182"/>
      <c r="J121" s="183">
        <f>ROUND(I121*H121,2)</f>
        <v>0</v>
      </c>
      <c r="K121" s="184"/>
      <c r="L121" s="35"/>
      <c r="M121" s="185" t="s">
        <v>1</v>
      </c>
      <c r="N121" s="186" t="s">
        <v>42</v>
      </c>
      <c r="O121" s="78"/>
      <c r="P121" s="187">
        <f>O121*H121</f>
        <v>0</v>
      </c>
      <c r="Q121" s="187">
        <v>0</v>
      </c>
      <c r="R121" s="187">
        <f>Q121*H121</f>
        <v>0</v>
      </c>
      <c r="S121" s="187">
        <v>0</v>
      </c>
      <c r="T121" s="188">
        <f>S121*H121</f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R121" s="189" t="s">
        <v>217</v>
      </c>
      <c r="AT121" s="189" t="s">
        <v>161</v>
      </c>
      <c r="AU121" s="189" t="s">
        <v>166</v>
      </c>
      <c r="AY121" s="15" t="s">
        <v>158</v>
      </c>
      <c r="BE121" s="190">
        <f>IF(N121="základná",J121,0)</f>
        <v>0</v>
      </c>
      <c r="BF121" s="190">
        <f>IF(N121="znížená",J121,0)</f>
        <v>0</v>
      </c>
      <c r="BG121" s="190">
        <f>IF(N121="zákl. prenesená",J121,0)</f>
        <v>0</v>
      </c>
      <c r="BH121" s="190">
        <f>IF(N121="zníž. prenesená",J121,0)</f>
        <v>0</v>
      </c>
      <c r="BI121" s="190">
        <f>IF(N121="nulová",J121,0)</f>
        <v>0</v>
      </c>
      <c r="BJ121" s="15" t="s">
        <v>166</v>
      </c>
      <c r="BK121" s="190">
        <f>ROUND(I121*H121,2)</f>
        <v>0</v>
      </c>
      <c r="BL121" s="15" t="s">
        <v>217</v>
      </c>
      <c r="BM121" s="189" t="s">
        <v>166</v>
      </c>
    </row>
    <row r="122" s="2" customFormat="1" ht="37.8" customHeight="1">
      <c r="A122" s="34"/>
      <c r="B122" s="176"/>
      <c r="C122" s="177" t="s">
        <v>166</v>
      </c>
      <c r="D122" s="177" t="s">
        <v>161</v>
      </c>
      <c r="E122" s="178" t="s">
        <v>1566</v>
      </c>
      <c r="F122" s="179" t="s">
        <v>1567</v>
      </c>
      <c r="G122" s="180" t="s">
        <v>1565</v>
      </c>
      <c r="H122" s="181">
        <v>180</v>
      </c>
      <c r="I122" s="182"/>
      <c r="J122" s="183">
        <f>ROUND(I122*H122,2)</f>
        <v>0</v>
      </c>
      <c r="K122" s="184"/>
      <c r="L122" s="35"/>
      <c r="M122" s="185" t="s">
        <v>1</v>
      </c>
      <c r="N122" s="186" t="s">
        <v>42</v>
      </c>
      <c r="O122" s="78"/>
      <c r="P122" s="187">
        <f>O122*H122</f>
        <v>0</v>
      </c>
      <c r="Q122" s="187">
        <v>0</v>
      </c>
      <c r="R122" s="187">
        <f>Q122*H122</f>
        <v>0</v>
      </c>
      <c r="S122" s="187">
        <v>0</v>
      </c>
      <c r="T122" s="188">
        <f>S122*H122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89" t="s">
        <v>217</v>
      </c>
      <c r="AT122" s="189" t="s">
        <v>161</v>
      </c>
      <c r="AU122" s="189" t="s">
        <v>166</v>
      </c>
      <c r="AY122" s="15" t="s">
        <v>158</v>
      </c>
      <c r="BE122" s="190">
        <f>IF(N122="základná",J122,0)</f>
        <v>0</v>
      </c>
      <c r="BF122" s="190">
        <f>IF(N122="znížená",J122,0)</f>
        <v>0</v>
      </c>
      <c r="BG122" s="190">
        <f>IF(N122="zákl. prenesená",J122,0)</f>
        <v>0</v>
      </c>
      <c r="BH122" s="190">
        <f>IF(N122="zníž. prenesená",J122,0)</f>
        <v>0</v>
      </c>
      <c r="BI122" s="190">
        <f>IF(N122="nulová",J122,0)</f>
        <v>0</v>
      </c>
      <c r="BJ122" s="15" t="s">
        <v>166</v>
      </c>
      <c r="BK122" s="190">
        <f>ROUND(I122*H122,2)</f>
        <v>0</v>
      </c>
      <c r="BL122" s="15" t="s">
        <v>217</v>
      </c>
      <c r="BM122" s="189" t="s">
        <v>165</v>
      </c>
    </row>
    <row r="123" s="2" customFormat="1" ht="16.5" customHeight="1">
      <c r="A123" s="34"/>
      <c r="B123" s="176"/>
      <c r="C123" s="177" t="s">
        <v>171</v>
      </c>
      <c r="D123" s="177" t="s">
        <v>161</v>
      </c>
      <c r="E123" s="178" t="s">
        <v>1568</v>
      </c>
      <c r="F123" s="179" t="s">
        <v>1569</v>
      </c>
      <c r="G123" s="180" t="s">
        <v>261</v>
      </c>
      <c r="H123" s="181">
        <v>64</v>
      </c>
      <c r="I123" s="182"/>
      <c r="J123" s="183">
        <f>ROUND(I123*H123,2)</f>
        <v>0</v>
      </c>
      <c r="K123" s="184"/>
      <c r="L123" s="35"/>
      <c r="M123" s="185" t="s">
        <v>1</v>
      </c>
      <c r="N123" s="186" t="s">
        <v>42</v>
      </c>
      <c r="O123" s="78"/>
      <c r="P123" s="187">
        <f>O123*H123</f>
        <v>0</v>
      </c>
      <c r="Q123" s="187">
        <v>0</v>
      </c>
      <c r="R123" s="187">
        <f>Q123*H123</f>
        <v>0</v>
      </c>
      <c r="S123" s="187">
        <v>0</v>
      </c>
      <c r="T123" s="188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89" t="s">
        <v>217</v>
      </c>
      <c r="AT123" s="189" t="s">
        <v>161</v>
      </c>
      <c r="AU123" s="189" t="s">
        <v>166</v>
      </c>
      <c r="AY123" s="15" t="s">
        <v>158</v>
      </c>
      <c r="BE123" s="190">
        <f>IF(N123="základná",J123,0)</f>
        <v>0</v>
      </c>
      <c r="BF123" s="190">
        <f>IF(N123="znížená",J123,0)</f>
        <v>0</v>
      </c>
      <c r="BG123" s="190">
        <f>IF(N123="zákl. prenesená",J123,0)</f>
        <v>0</v>
      </c>
      <c r="BH123" s="190">
        <f>IF(N123="zníž. prenesená",J123,0)</f>
        <v>0</v>
      </c>
      <c r="BI123" s="190">
        <f>IF(N123="nulová",J123,0)</f>
        <v>0</v>
      </c>
      <c r="BJ123" s="15" t="s">
        <v>166</v>
      </c>
      <c r="BK123" s="190">
        <f>ROUND(I123*H123,2)</f>
        <v>0</v>
      </c>
      <c r="BL123" s="15" t="s">
        <v>217</v>
      </c>
      <c r="BM123" s="189" t="s">
        <v>159</v>
      </c>
    </row>
    <row r="124" s="2" customFormat="1" ht="16.5" customHeight="1">
      <c r="A124" s="34"/>
      <c r="B124" s="176"/>
      <c r="C124" s="177" t="s">
        <v>165</v>
      </c>
      <c r="D124" s="177" t="s">
        <v>161</v>
      </c>
      <c r="E124" s="178" t="s">
        <v>1570</v>
      </c>
      <c r="F124" s="179" t="s">
        <v>1571</v>
      </c>
      <c r="G124" s="180" t="s">
        <v>261</v>
      </c>
      <c r="H124" s="181">
        <v>128</v>
      </c>
      <c r="I124" s="182"/>
      <c r="J124" s="183">
        <f>ROUND(I124*H124,2)</f>
        <v>0</v>
      </c>
      <c r="K124" s="184"/>
      <c r="L124" s="35"/>
      <c r="M124" s="185" t="s">
        <v>1</v>
      </c>
      <c r="N124" s="186" t="s">
        <v>42</v>
      </c>
      <c r="O124" s="78"/>
      <c r="P124" s="187">
        <f>O124*H124</f>
        <v>0</v>
      </c>
      <c r="Q124" s="187">
        <v>0</v>
      </c>
      <c r="R124" s="187">
        <f>Q124*H124</f>
        <v>0</v>
      </c>
      <c r="S124" s="187">
        <v>0</v>
      </c>
      <c r="T124" s="188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89" t="s">
        <v>217</v>
      </c>
      <c r="AT124" s="189" t="s">
        <v>161</v>
      </c>
      <c r="AU124" s="189" t="s">
        <v>166</v>
      </c>
      <c r="AY124" s="15" t="s">
        <v>158</v>
      </c>
      <c r="BE124" s="190">
        <f>IF(N124="základná",J124,0)</f>
        <v>0</v>
      </c>
      <c r="BF124" s="190">
        <f>IF(N124="znížená",J124,0)</f>
        <v>0</v>
      </c>
      <c r="BG124" s="190">
        <f>IF(N124="zákl. prenesená",J124,0)</f>
        <v>0</v>
      </c>
      <c r="BH124" s="190">
        <f>IF(N124="zníž. prenesená",J124,0)</f>
        <v>0</v>
      </c>
      <c r="BI124" s="190">
        <f>IF(N124="nulová",J124,0)</f>
        <v>0</v>
      </c>
      <c r="BJ124" s="15" t="s">
        <v>166</v>
      </c>
      <c r="BK124" s="190">
        <f>ROUND(I124*H124,2)</f>
        <v>0</v>
      </c>
      <c r="BL124" s="15" t="s">
        <v>217</v>
      </c>
      <c r="BM124" s="189" t="s">
        <v>190</v>
      </c>
    </row>
    <row r="125" s="2" customFormat="1" ht="16.5" customHeight="1">
      <c r="A125" s="34"/>
      <c r="B125" s="176"/>
      <c r="C125" s="177" t="s">
        <v>178</v>
      </c>
      <c r="D125" s="177" t="s">
        <v>161</v>
      </c>
      <c r="E125" s="178" t="s">
        <v>1572</v>
      </c>
      <c r="F125" s="179" t="s">
        <v>1573</v>
      </c>
      <c r="G125" s="180" t="s">
        <v>261</v>
      </c>
      <c r="H125" s="181">
        <v>20</v>
      </c>
      <c r="I125" s="182"/>
      <c r="J125" s="183">
        <f>ROUND(I125*H125,2)</f>
        <v>0</v>
      </c>
      <c r="K125" s="184"/>
      <c r="L125" s="35"/>
      <c r="M125" s="185" t="s">
        <v>1</v>
      </c>
      <c r="N125" s="186" t="s">
        <v>42</v>
      </c>
      <c r="O125" s="78"/>
      <c r="P125" s="187">
        <f>O125*H125</f>
        <v>0</v>
      </c>
      <c r="Q125" s="187">
        <v>0</v>
      </c>
      <c r="R125" s="187">
        <f>Q125*H125</f>
        <v>0</v>
      </c>
      <c r="S125" s="187">
        <v>0</v>
      </c>
      <c r="T125" s="188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89" t="s">
        <v>217</v>
      </c>
      <c r="AT125" s="189" t="s">
        <v>161</v>
      </c>
      <c r="AU125" s="189" t="s">
        <v>166</v>
      </c>
      <c r="AY125" s="15" t="s">
        <v>158</v>
      </c>
      <c r="BE125" s="190">
        <f>IF(N125="základná",J125,0)</f>
        <v>0</v>
      </c>
      <c r="BF125" s="190">
        <f>IF(N125="znížená",J125,0)</f>
        <v>0</v>
      </c>
      <c r="BG125" s="190">
        <f>IF(N125="zákl. prenesená",J125,0)</f>
        <v>0</v>
      </c>
      <c r="BH125" s="190">
        <f>IF(N125="zníž. prenesená",J125,0)</f>
        <v>0</v>
      </c>
      <c r="BI125" s="190">
        <f>IF(N125="nulová",J125,0)</f>
        <v>0</v>
      </c>
      <c r="BJ125" s="15" t="s">
        <v>166</v>
      </c>
      <c r="BK125" s="190">
        <f>ROUND(I125*H125,2)</f>
        <v>0</v>
      </c>
      <c r="BL125" s="15" t="s">
        <v>217</v>
      </c>
      <c r="BM125" s="189" t="s">
        <v>110</v>
      </c>
    </row>
    <row r="126" s="2" customFormat="1" ht="16.5" customHeight="1">
      <c r="A126" s="34"/>
      <c r="B126" s="176"/>
      <c r="C126" s="177" t="s">
        <v>159</v>
      </c>
      <c r="D126" s="177" t="s">
        <v>161</v>
      </c>
      <c r="E126" s="178" t="s">
        <v>1574</v>
      </c>
      <c r="F126" s="179" t="s">
        <v>1575</v>
      </c>
      <c r="G126" s="180" t="s">
        <v>261</v>
      </c>
      <c r="H126" s="181">
        <v>10</v>
      </c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</v>
      </c>
      <c r="R126" s="187">
        <f>Q126*H126</f>
        <v>0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217</v>
      </c>
      <c r="AT126" s="189" t="s">
        <v>161</v>
      </c>
      <c r="AU126" s="189" t="s">
        <v>166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217</v>
      </c>
      <c r="BM126" s="189" t="s">
        <v>116</v>
      </c>
    </row>
    <row r="127" s="2" customFormat="1" ht="16.5" customHeight="1">
      <c r="A127" s="34"/>
      <c r="B127" s="176"/>
      <c r="C127" s="177" t="s">
        <v>185</v>
      </c>
      <c r="D127" s="177" t="s">
        <v>161</v>
      </c>
      <c r="E127" s="178" t="s">
        <v>1576</v>
      </c>
      <c r="F127" s="179" t="s">
        <v>1577</v>
      </c>
      <c r="G127" s="180" t="s">
        <v>261</v>
      </c>
      <c r="H127" s="181">
        <v>16</v>
      </c>
      <c r="I127" s="182"/>
      <c r="J127" s="183">
        <f>ROUND(I127*H127,2)</f>
        <v>0</v>
      </c>
      <c r="K127" s="184"/>
      <c r="L127" s="35"/>
      <c r="M127" s="185" t="s">
        <v>1</v>
      </c>
      <c r="N127" s="186" t="s">
        <v>42</v>
      </c>
      <c r="O127" s="78"/>
      <c r="P127" s="187">
        <f>O127*H127</f>
        <v>0</v>
      </c>
      <c r="Q127" s="187">
        <v>0</v>
      </c>
      <c r="R127" s="187">
        <f>Q127*H127</f>
        <v>0</v>
      </c>
      <c r="S127" s="187">
        <v>0</v>
      </c>
      <c r="T127" s="188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9" t="s">
        <v>217</v>
      </c>
      <c r="AT127" s="189" t="s">
        <v>161</v>
      </c>
      <c r="AU127" s="189" t="s">
        <v>166</v>
      </c>
      <c r="AY127" s="15" t="s">
        <v>158</v>
      </c>
      <c r="BE127" s="190">
        <f>IF(N127="základná",J127,0)</f>
        <v>0</v>
      </c>
      <c r="BF127" s="190">
        <f>IF(N127="znížená",J127,0)</f>
        <v>0</v>
      </c>
      <c r="BG127" s="190">
        <f>IF(N127="zákl. prenesená",J127,0)</f>
        <v>0</v>
      </c>
      <c r="BH127" s="190">
        <f>IF(N127="zníž. prenesená",J127,0)</f>
        <v>0</v>
      </c>
      <c r="BI127" s="190">
        <f>IF(N127="nulová",J127,0)</f>
        <v>0</v>
      </c>
      <c r="BJ127" s="15" t="s">
        <v>166</v>
      </c>
      <c r="BK127" s="190">
        <f>ROUND(I127*H127,2)</f>
        <v>0</v>
      </c>
      <c r="BL127" s="15" t="s">
        <v>217</v>
      </c>
      <c r="BM127" s="189" t="s">
        <v>122</v>
      </c>
    </row>
    <row r="128" s="2" customFormat="1" ht="33" customHeight="1">
      <c r="A128" s="34"/>
      <c r="B128" s="176"/>
      <c r="C128" s="177" t="s">
        <v>190</v>
      </c>
      <c r="D128" s="177" t="s">
        <v>161</v>
      </c>
      <c r="E128" s="178" t="s">
        <v>1578</v>
      </c>
      <c r="F128" s="179" t="s">
        <v>1579</v>
      </c>
      <c r="G128" s="180" t="s">
        <v>164</v>
      </c>
      <c r="H128" s="181">
        <v>20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217</v>
      </c>
      <c r="AT128" s="189" t="s">
        <v>161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217</v>
      </c>
      <c r="BM128" s="189" t="s">
        <v>217</v>
      </c>
    </row>
    <row r="129" s="2" customFormat="1" ht="16.5" customHeight="1">
      <c r="A129" s="34"/>
      <c r="B129" s="176"/>
      <c r="C129" s="177" t="s">
        <v>194</v>
      </c>
      <c r="D129" s="177" t="s">
        <v>161</v>
      </c>
      <c r="E129" s="178" t="s">
        <v>1580</v>
      </c>
      <c r="F129" s="179" t="s">
        <v>1581</v>
      </c>
      <c r="G129" s="180" t="s">
        <v>1582</v>
      </c>
      <c r="H129" s="181">
        <v>1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</v>
      </c>
      <c r="R129" s="187">
        <f>Q129*H129</f>
        <v>0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217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217</v>
      </c>
      <c r="BM129" s="189" t="s">
        <v>225</v>
      </c>
    </row>
    <row r="130" s="2" customFormat="1" ht="16.5" customHeight="1">
      <c r="A130" s="34"/>
      <c r="B130" s="176"/>
      <c r="C130" s="177" t="s">
        <v>110</v>
      </c>
      <c r="D130" s="177" t="s">
        <v>161</v>
      </c>
      <c r="E130" s="178" t="s">
        <v>1583</v>
      </c>
      <c r="F130" s="179" t="s">
        <v>1584</v>
      </c>
      <c r="G130" s="180" t="s">
        <v>1585</v>
      </c>
      <c r="H130" s="181">
        <v>64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</v>
      </c>
      <c r="R130" s="187">
        <f>Q130*H130</f>
        <v>0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217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217</v>
      </c>
      <c r="BM130" s="189" t="s">
        <v>235</v>
      </c>
    </row>
    <row r="131" s="2" customFormat="1" ht="44.25" customHeight="1">
      <c r="A131" s="34"/>
      <c r="B131" s="176"/>
      <c r="C131" s="177" t="s">
        <v>113</v>
      </c>
      <c r="D131" s="177" t="s">
        <v>161</v>
      </c>
      <c r="E131" s="178" t="s">
        <v>1586</v>
      </c>
      <c r="F131" s="179" t="s">
        <v>1587</v>
      </c>
      <c r="G131" s="180" t="s">
        <v>1585</v>
      </c>
      <c r="H131" s="181">
        <v>64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</v>
      </c>
      <c r="R131" s="187">
        <f>Q131*H131</f>
        <v>0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217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217</v>
      </c>
      <c r="BM131" s="189" t="s">
        <v>243</v>
      </c>
    </row>
    <row r="132" s="2" customFormat="1" ht="37.8" customHeight="1">
      <c r="A132" s="34"/>
      <c r="B132" s="176"/>
      <c r="C132" s="177" t="s">
        <v>116</v>
      </c>
      <c r="D132" s="177" t="s">
        <v>161</v>
      </c>
      <c r="E132" s="178" t="s">
        <v>1588</v>
      </c>
      <c r="F132" s="179" t="s">
        <v>1589</v>
      </c>
      <c r="G132" s="180" t="s">
        <v>1585</v>
      </c>
      <c r="H132" s="181">
        <v>8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217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217</v>
      </c>
      <c r="BM132" s="189" t="s">
        <v>250</v>
      </c>
    </row>
    <row r="133" s="2" customFormat="1" ht="37.8" customHeight="1">
      <c r="A133" s="34"/>
      <c r="B133" s="176"/>
      <c r="C133" s="177" t="s">
        <v>119</v>
      </c>
      <c r="D133" s="177" t="s">
        <v>161</v>
      </c>
      <c r="E133" s="178" t="s">
        <v>1590</v>
      </c>
      <c r="F133" s="179" t="s">
        <v>1591</v>
      </c>
      <c r="G133" s="180" t="s">
        <v>1585</v>
      </c>
      <c r="H133" s="181">
        <v>64</v>
      </c>
      <c r="I133" s="182"/>
      <c r="J133" s="183">
        <f>ROUND(I133*H133,2)</f>
        <v>0</v>
      </c>
      <c r="K133" s="184"/>
      <c r="L133" s="35"/>
      <c r="M133" s="208" t="s">
        <v>1</v>
      </c>
      <c r="N133" s="209" t="s">
        <v>42</v>
      </c>
      <c r="O133" s="210"/>
      <c r="P133" s="211">
        <f>O133*H133</f>
        <v>0</v>
      </c>
      <c r="Q133" s="211">
        <v>0</v>
      </c>
      <c r="R133" s="211">
        <f>Q133*H133</f>
        <v>0</v>
      </c>
      <c r="S133" s="211">
        <v>0</v>
      </c>
      <c r="T133" s="212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217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217</v>
      </c>
      <c r="BM133" s="189" t="s">
        <v>258</v>
      </c>
    </row>
    <row r="134" s="2" customFormat="1" ht="6.96" customHeight="1">
      <c r="A134" s="34"/>
      <c r="B134" s="61"/>
      <c r="C134" s="62"/>
      <c r="D134" s="62"/>
      <c r="E134" s="62"/>
      <c r="F134" s="62"/>
      <c r="G134" s="62"/>
      <c r="H134" s="62"/>
      <c r="I134" s="62"/>
      <c r="J134" s="62"/>
      <c r="K134" s="62"/>
      <c r="L134" s="35"/>
      <c r="M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</sheetData>
  <autoFilter ref="C117:K133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118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1592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1593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ROUND(J123,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ROUND((SUM(BE123:BE149)),  2)</f>
        <v>0</v>
      </c>
      <c r="G33" s="129"/>
      <c r="H33" s="129"/>
      <c r="I33" s="130">
        <v>0.23000000000000001</v>
      </c>
      <c r="J33" s="128">
        <f>ROUND(((SUM(BE123:BE149))*I33),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ROUND((SUM(BF123:BF149)),  2)</f>
        <v>0</v>
      </c>
      <c r="G34" s="129"/>
      <c r="H34" s="129"/>
      <c r="I34" s="130">
        <v>0.23000000000000001</v>
      </c>
      <c r="J34" s="128">
        <f>ROUND(((SUM(BF123:BF149))*I34),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ROUND((SUM(BG123:BG149)),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ROUND((SUM(BH123:BH149)),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ROUND((SUM(BI123:BI149)),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12 - Hydraulické vyregulovanie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15.1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Klagová Marcela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J123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140</v>
      </c>
      <c r="E97" s="146"/>
      <c r="F97" s="146"/>
      <c r="G97" s="146"/>
      <c r="H97" s="146"/>
      <c r="I97" s="146"/>
      <c r="J97" s="147">
        <f>J124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431</v>
      </c>
      <c r="E98" s="150"/>
      <c r="F98" s="150"/>
      <c r="G98" s="150"/>
      <c r="H98" s="150"/>
      <c r="I98" s="150"/>
      <c r="J98" s="151">
        <f>J125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1594</v>
      </c>
      <c r="E99" s="150"/>
      <c r="F99" s="150"/>
      <c r="G99" s="150"/>
      <c r="H99" s="150"/>
      <c r="I99" s="150"/>
      <c r="J99" s="151">
        <f>J129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1595</v>
      </c>
      <c r="E100" s="150"/>
      <c r="F100" s="150"/>
      <c r="G100" s="150"/>
      <c r="H100" s="150"/>
      <c r="I100" s="150"/>
      <c r="J100" s="151">
        <f>J135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8"/>
      <c r="C101" s="10"/>
      <c r="D101" s="149" t="s">
        <v>1596</v>
      </c>
      <c r="E101" s="150"/>
      <c r="F101" s="150"/>
      <c r="G101" s="150"/>
      <c r="H101" s="150"/>
      <c r="I101" s="150"/>
      <c r="J101" s="151">
        <f>J143</f>
        <v>0</v>
      </c>
      <c r="K101" s="10"/>
      <c r="L101" s="14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8"/>
      <c r="C102" s="10"/>
      <c r="D102" s="149" t="s">
        <v>821</v>
      </c>
      <c r="E102" s="150"/>
      <c r="F102" s="150"/>
      <c r="G102" s="150"/>
      <c r="H102" s="150"/>
      <c r="I102" s="150"/>
      <c r="J102" s="151">
        <f>J145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44"/>
      <c r="C103" s="9"/>
      <c r="D103" s="145" t="s">
        <v>1597</v>
      </c>
      <c r="E103" s="146"/>
      <c r="F103" s="146"/>
      <c r="G103" s="146"/>
      <c r="H103" s="146"/>
      <c r="I103" s="146"/>
      <c r="J103" s="147">
        <f>J147</f>
        <v>0</v>
      </c>
      <c r="K103" s="9"/>
      <c r="L103" s="14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63"/>
      <c r="C109" s="64"/>
      <c r="D109" s="64"/>
      <c r="E109" s="64"/>
      <c r="F109" s="64"/>
      <c r="G109" s="64"/>
      <c r="H109" s="64"/>
      <c r="I109" s="64"/>
      <c r="J109" s="64"/>
      <c r="K109" s="6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144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15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6.5" customHeight="1">
      <c r="A113" s="34"/>
      <c r="B113" s="35"/>
      <c r="C113" s="34"/>
      <c r="D113" s="34"/>
      <c r="E113" s="122" t="str">
        <f>E7</f>
        <v>Obnova bytového domu Mikovíniho 9, 11, Bratislava</v>
      </c>
      <c r="F113" s="28"/>
      <c r="G113" s="28"/>
      <c r="H113" s="28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129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6.5" customHeight="1">
      <c r="A115" s="34"/>
      <c r="B115" s="35"/>
      <c r="C115" s="34"/>
      <c r="D115" s="34"/>
      <c r="E115" s="68" t="str">
        <f>E9</f>
        <v>12 - Hydraulické vyregulovanie</v>
      </c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19</v>
      </c>
      <c r="D117" s="34"/>
      <c r="E117" s="34"/>
      <c r="F117" s="23" t="str">
        <f>F12</f>
        <v>Mikovíniho 9, 11, Bratislava</v>
      </c>
      <c r="G117" s="34"/>
      <c r="H117" s="34"/>
      <c r="I117" s="28" t="s">
        <v>21</v>
      </c>
      <c r="J117" s="70" t="str">
        <f>IF(J12="","",J12)</f>
        <v>21. 10. 2025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25.65" customHeight="1">
      <c r="A119" s="34"/>
      <c r="B119" s="35"/>
      <c r="C119" s="28" t="s">
        <v>23</v>
      </c>
      <c r="D119" s="34"/>
      <c r="E119" s="34"/>
      <c r="F119" s="23" t="str">
        <f>E15</f>
        <v>Bytové družstvo BA III, Kominárska 6, BA - správca</v>
      </c>
      <c r="G119" s="34"/>
      <c r="H119" s="34"/>
      <c r="I119" s="28" t="s">
        <v>29</v>
      </c>
      <c r="J119" s="32" t="str">
        <f>E21</f>
        <v>PF7 s.r.o., Teslova 1, 821 02 Bratislava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15" customHeight="1">
      <c r="A120" s="34"/>
      <c r="B120" s="35"/>
      <c r="C120" s="28" t="s">
        <v>27</v>
      </c>
      <c r="D120" s="34"/>
      <c r="E120" s="34"/>
      <c r="F120" s="23" t="str">
        <f>IF(E18="","",E18)</f>
        <v>Vyplň údaj</v>
      </c>
      <c r="G120" s="34"/>
      <c r="H120" s="34"/>
      <c r="I120" s="28" t="s">
        <v>32</v>
      </c>
      <c r="J120" s="32" t="str">
        <f>E24</f>
        <v>Ing. Klagová Marcela</v>
      </c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0.32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1" customFormat="1" ht="29.28" customHeight="1">
      <c r="A122" s="152"/>
      <c r="B122" s="153"/>
      <c r="C122" s="154" t="s">
        <v>145</v>
      </c>
      <c r="D122" s="155" t="s">
        <v>61</v>
      </c>
      <c r="E122" s="155" t="s">
        <v>57</v>
      </c>
      <c r="F122" s="155" t="s">
        <v>58</v>
      </c>
      <c r="G122" s="155" t="s">
        <v>146</v>
      </c>
      <c r="H122" s="155" t="s">
        <v>147</v>
      </c>
      <c r="I122" s="155" t="s">
        <v>148</v>
      </c>
      <c r="J122" s="156" t="s">
        <v>133</v>
      </c>
      <c r="K122" s="157" t="s">
        <v>149</v>
      </c>
      <c r="L122" s="158"/>
      <c r="M122" s="87" t="s">
        <v>1</v>
      </c>
      <c r="N122" s="88" t="s">
        <v>40</v>
      </c>
      <c r="O122" s="88" t="s">
        <v>150</v>
      </c>
      <c r="P122" s="88" t="s">
        <v>151</v>
      </c>
      <c r="Q122" s="88" t="s">
        <v>152</v>
      </c>
      <c r="R122" s="88" t="s">
        <v>153</v>
      </c>
      <c r="S122" s="88" t="s">
        <v>154</v>
      </c>
      <c r="T122" s="89" t="s">
        <v>155</v>
      </c>
      <c r="U122" s="152"/>
      <c r="V122" s="152"/>
      <c r="W122" s="152"/>
      <c r="X122" s="152"/>
      <c r="Y122" s="152"/>
      <c r="Z122" s="152"/>
      <c r="AA122" s="152"/>
      <c r="AB122" s="152"/>
      <c r="AC122" s="152"/>
      <c r="AD122" s="152"/>
      <c r="AE122" s="152"/>
    </row>
    <row r="123" s="2" customFormat="1" ht="22.8" customHeight="1">
      <c r="A123" s="34"/>
      <c r="B123" s="35"/>
      <c r="C123" s="94" t="s">
        <v>134</v>
      </c>
      <c r="D123" s="34"/>
      <c r="E123" s="34"/>
      <c r="F123" s="34"/>
      <c r="G123" s="34"/>
      <c r="H123" s="34"/>
      <c r="I123" s="34"/>
      <c r="J123" s="159">
        <f>BK123</f>
        <v>0</v>
      </c>
      <c r="K123" s="34"/>
      <c r="L123" s="35"/>
      <c r="M123" s="90"/>
      <c r="N123" s="74"/>
      <c r="O123" s="91"/>
      <c r="P123" s="160">
        <f>P124+P147</f>
        <v>0</v>
      </c>
      <c r="Q123" s="91"/>
      <c r="R123" s="160">
        <f>R124+R147</f>
        <v>0</v>
      </c>
      <c r="S123" s="91"/>
      <c r="T123" s="161">
        <f>T124+T147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T123" s="15" t="s">
        <v>75</v>
      </c>
      <c r="AU123" s="15" t="s">
        <v>135</v>
      </c>
      <c r="BK123" s="162">
        <f>BK124+BK147</f>
        <v>0</v>
      </c>
    </row>
    <row r="124" s="12" customFormat="1" ht="25.92" customHeight="1">
      <c r="A124" s="12"/>
      <c r="B124" s="163"/>
      <c r="C124" s="12"/>
      <c r="D124" s="164" t="s">
        <v>75</v>
      </c>
      <c r="E124" s="165" t="s">
        <v>321</v>
      </c>
      <c r="F124" s="165" t="s">
        <v>322</v>
      </c>
      <c r="G124" s="12"/>
      <c r="H124" s="12"/>
      <c r="I124" s="166"/>
      <c r="J124" s="167">
        <f>BK124</f>
        <v>0</v>
      </c>
      <c r="K124" s="12"/>
      <c r="L124" s="163"/>
      <c r="M124" s="168"/>
      <c r="N124" s="169"/>
      <c r="O124" s="169"/>
      <c r="P124" s="170">
        <f>P125+P129+P135+P143+P145</f>
        <v>0</v>
      </c>
      <c r="Q124" s="169"/>
      <c r="R124" s="170">
        <f>R125+R129+R135+R143+R145</f>
        <v>0</v>
      </c>
      <c r="S124" s="169"/>
      <c r="T124" s="171">
        <f>T125+T129+T135+T143+T145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64" t="s">
        <v>166</v>
      </c>
      <c r="AT124" s="172" t="s">
        <v>75</v>
      </c>
      <c r="AU124" s="172" t="s">
        <v>76</v>
      </c>
      <c r="AY124" s="164" t="s">
        <v>158</v>
      </c>
      <c r="BK124" s="173">
        <f>BK125+BK129+BK135+BK143+BK145</f>
        <v>0</v>
      </c>
    </row>
    <row r="125" s="12" customFormat="1" ht="22.8" customHeight="1">
      <c r="A125" s="12"/>
      <c r="B125" s="163"/>
      <c r="C125" s="12"/>
      <c r="D125" s="164" t="s">
        <v>75</v>
      </c>
      <c r="E125" s="174" t="s">
        <v>544</v>
      </c>
      <c r="F125" s="174" t="s">
        <v>545</v>
      </c>
      <c r="G125" s="12"/>
      <c r="H125" s="12"/>
      <c r="I125" s="166"/>
      <c r="J125" s="175">
        <f>BK125</f>
        <v>0</v>
      </c>
      <c r="K125" s="12"/>
      <c r="L125" s="163"/>
      <c r="M125" s="168"/>
      <c r="N125" s="169"/>
      <c r="O125" s="169"/>
      <c r="P125" s="170">
        <f>SUM(P126:P128)</f>
        <v>0</v>
      </c>
      <c r="Q125" s="169"/>
      <c r="R125" s="170">
        <f>SUM(R126:R128)</f>
        <v>0</v>
      </c>
      <c r="S125" s="169"/>
      <c r="T125" s="171">
        <f>SUM(T126:T128)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64" t="s">
        <v>166</v>
      </c>
      <c r="AT125" s="172" t="s">
        <v>75</v>
      </c>
      <c r="AU125" s="172" t="s">
        <v>84</v>
      </c>
      <c r="AY125" s="164" t="s">
        <v>158</v>
      </c>
      <c r="BK125" s="173">
        <f>SUM(BK126:BK128)</f>
        <v>0</v>
      </c>
    </row>
    <row r="126" s="2" customFormat="1" ht="24.15" customHeight="1">
      <c r="A126" s="34"/>
      <c r="B126" s="176"/>
      <c r="C126" s="177" t="s">
        <v>84</v>
      </c>
      <c r="D126" s="177" t="s">
        <v>161</v>
      </c>
      <c r="E126" s="178" t="s">
        <v>1598</v>
      </c>
      <c r="F126" s="179" t="s">
        <v>1599</v>
      </c>
      <c r="G126" s="180" t="s">
        <v>188</v>
      </c>
      <c r="H126" s="181">
        <v>3</v>
      </c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</v>
      </c>
      <c r="R126" s="187">
        <f>Q126*H126</f>
        <v>0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217</v>
      </c>
      <c r="AT126" s="189" t="s">
        <v>161</v>
      </c>
      <c r="AU126" s="189" t="s">
        <v>166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217</v>
      </c>
      <c r="BM126" s="189" t="s">
        <v>166</v>
      </c>
    </row>
    <row r="127" s="2" customFormat="1" ht="16.5" customHeight="1">
      <c r="A127" s="34"/>
      <c r="B127" s="176"/>
      <c r="C127" s="196" t="s">
        <v>166</v>
      </c>
      <c r="D127" s="196" t="s">
        <v>264</v>
      </c>
      <c r="E127" s="197" t="s">
        <v>1600</v>
      </c>
      <c r="F127" s="198" t="s">
        <v>1601</v>
      </c>
      <c r="G127" s="199" t="s">
        <v>188</v>
      </c>
      <c r="H127" s="200">
        <v>1</v>
      </c>
      <c r="I127" s="201"/>
      <c r="J127" s="202">
        <f>ROUND(I127*H127,2)</f>
        <v>0</v>
      </c>
      <c r="K127" s="203"/>
      <c r="L127" s="204"/>
      <c r="M127" s="205" t="s">
        <v>1</v>
      </c>
      <c r="N127" s="206" t="s">
        <v>42</v>
      </c>
      <c r="O127" s="78"/>
      <c r="P127" s="187">
        <f>O127*H127</f>
        <v>0</v>
      </c>
      <c r="Q127" s="187">
        <v>0</v>
      </c>
      <c r="R127" s="187">
        <f>Q127*H127</f>
        <v>0</v>
      </c>
      <c r="S127" s="187">
        <v>0</v>
      </c>
      <c r="T127" s="188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9" t="s">
        <v>285</v>
      </c>
      <c r="AT127" s="189" t="s">
        <v>264</v>
      </c>
      <c r="AU127" s="189" t="s">
        <v>166</v>
      </c>
      <c r="AY127" s="15" t="s">
        <v>158</v>
      </c>
      <c r="BE127" s="190">
        <f>IF(N127="základná",J127,0)</f>
        <v>0</v>
      </c>
      <c r="BF127" s="190">
        <f>IF(N127="znížená",J127,0)</f>
        <v>0</v>
      </c>
      <c r="BG127" s="190">
        <f>IF(N127="zákl. prenesená",J127,0)</f>
        <v>0</v>
      </c>
      <c r="BH127" s="190">
        <f>IF(N127="zníž. prenesená",J127,0)</f>
        <v>0</v>
      </c>
      <c r="BI127" s="190">
        <f>IF(N127="nulová",J127,0)</f>
        <v>0</v>
      </c>
      <c r="BJ127" s="15" t="s">
        <v>166</v>
      </c>
      <c r="BK127" s="190">
        <f>ROUND(I127*H127,2)</f>
        <v>0</v>
      </c>
      <c r="BL127" s="15" t="s">
        <v>217</v>
      </c>
      <c r="BM127" s="189" t="s">
        <v>165</v>
      </c>
    </row>
    <row r="128" s="2" customFormat="1" ht="16.5" customHeight="1">
      <c r="A128" s="34"/>
      <c r="B128" s="176"/>
      <c r="C128" s="196" t="s">
        <v>171</v>
      </c>
      <c r="D128" s="196" t="s">
        <v>264</v>
      </c>
      <c r="E128" s="197" t="s">
        <v>1602</v>
      </c>
      <c r="F128" s="198" t="s">
        <v>1603</v>
      </c>
      <c r="G128" s="199" t="s">
        <v>188</v>
      </c>
      <c r="H128" s="200">
        <v>2</v>
      </c>
      <c r="I128" s="201"/>
      <c r="J128" s="202">
        <f>ROUND(I128*H128,2)</f>
        <v>0</v>
      </c>
      <c r="K128" s="203"/>
      <c r="L128" s="204"/>
      <c r="M128" s="205" t="s">
        <v>1</v>
      </c>
      <c r="N128" s="20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285</v>
      </c>
      <c r="AT128" s="189" t="s">
        <v>264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217</v>
      </c>
      <c r="BM128" s="189" t="s">
        <v>159</v>
      </c>
    </row>
    <row r="129" s="12" customFormat="1" ht="22.8" customHeight="1">
      <c r="A129" s="12"/>
      <c r="B129" s="163"/>
      <c r="C129" s="12"/>
      <c r="D129" s="164" t="s">
        <v>75</v>
      </c>
      <c r="E129" s="174" t="s">
        <v>1604</v>
      </c>
      <c r="F129" s="174" t="s">
        <v>1605</v>
      </c>
      <c r="G129" s="12"/>
      <c r="H129" s="12"/>
      <c r="I129" s="166"/>
      <c r="J129" s="175">
        <f>BK129</f>
        <v>0</v>
      </c>
      <c r="K129" s="12"/>
      <c r="L129" s="163"/>
      <c r="M129" s="168"/>
      <c r="N129" s="169"/>
      <c r="O129" s="169"/>
      <c r="P129" s="170">
        <f>SUM(P130:P134)</f>
        <v>0</v>
      </c>
      <c r="Q129" s="169"/>
      <c r="R129" s="170">
        <f>SUM(R130:R134)</f>
        <v>0</v>
      </c>
      <c r="S129" s="169"/>
      <c r="T129" s="171">
        <f>SUM(T130:T134)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64" t="s">
        <v>166</v>
      </c>
      <c r="AT129" s="172" t="s">
        <v>75</v>
      </c>
      <c r="AU129" s="172" t="s">
        <v>84</v>
      </c>
      <c r="AY129" s="164" t="s">
        <v>158</v>
      </c>
      <c r="BK129" s="173">
        <f>SUM(BK130:BK134)</f>
        <v>0</v>
      </c>
    </row>
    <row r="130" s="2" customFormat="1" ht="24.15" customHeight="1">
      <c r="A130" s="34"/>
      <c r="B130" s="176"/>
      <c r="C130" s="177" t="s">
        <v>165</v>
      </c>
      <c r="D130" s="177" t="s">
        <v>161</v>
      </c>
      <c r="E130" s="178" t="s">
        <v>1606</v>
      </c>
      <c r="F130" s="179" t="s">
        <v>1607</v>
      </c>
      <c r="G130" s="180" t="s">
        <v>188</v>
      </c>
      <c r="H130" s="181">
        <v>1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</v>
      </c>
      <c r="R130" s="187">
        <f>Q130*H130</f>
        <v>0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217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217</v>
      </c>
      <c r="BM130" s="189" t="s">
        <v>190</v>
      </c>
    </row>
    <row r="131" s="2" customFormat="1" ht="24.15" customHeight="1">
      <c r="A131" s="34"/>
      <c r="B131" s="176"/>
      <c r="C131" s="177" t="s">
        <v>178</v>
      </c>
      <c r="D131" s="177" t="s">
        <v>161</v>
      </c>
      <c r="E131" s="178" t="s">
        <v>1608</v>
      </c>
      <c r="F131" s="179" t="s">
        <v>1609</v>
      </c>
      <c r="G131" s="180" t="s">
        <v>188</v>
      </c>
      <c r="H131" s="181">
        <v>2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</v>
      </c>
      <c r="R131" s="187">
        <f>Q131*H131</f>
        <v>0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217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217</v>
      </c>
      <c r="BM131" s="189" t="s">
        <v>110</v>
      </c>
    </row>
    <row r="132" s="2" customFormat="1" ht="21.75" customHeight="1">
      <c r="A132" s="34"/>
      <c r="B132" s="176"/>
      <c r="C132" s="177" t="s">
        <v>159</v>
      </c>
      <c r="D132" s="177" t="s">
        <v>161</v>
      </c>
      <c r="E132" s="178" t="s">
        <v>1610</v>
      </c>
      <c r="F132" s="179" t="s">
        <v>1611</v>
      </c>
      <c r="G132" s="180" t="s">
        <v>188</v>
      </c>
      <c r="H132" s="181">
        <v>3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217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217</v>
      </c>
      <c r="BM132" s="189" t="s">
        <v>116</v>
      </c>
    </row>
    <row r="133" s="2" customFormat="1" ht="21.75" customHeight="1">
      <c r="A133" s="34"/>
      <c r="B133" s="176"/>
      <c r="C133" s="177" t="s">
        <v>185</v>
      </c>
      <c r="D133" s="177" t="s">
        <v>161</v>
      </c>
      <c r="E133" s="178" t="s">
        <v>1612</v>
      </c>
      <c r="F133" s="179" t="s">
        <v>1613</v>
      </c>
      <c r="G133" s="180" t="s">
        <v>261</v>
      </c>
      <c r="H133" s="181">
        <v>2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</v>
      </c>
      <c r="R133" s="187">
        <f>Q133*H133</f>
        <v>0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217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217</v>
      </c>
      <c r="BM133" s="189" t="s">
        <v>122</v>
      </c>
    </row>
    <row r="134" s="2" customFormat="1" ht="21.75" customHeight="1">
      <c r="A134" s="34"/>
      <c r="B134" s="176"/>
      <c r="C134" s="177" t="s">
        <v>190</v>
      </c>
      <c r="D134" s="177" t="s">
        <v>161</v>
      </c>
      <c r="E134" s="178" t="s">
        <v>1614</v>
      </c>
      <c r="F134" s="179" t="s">
        <v>1615</v>
      </c>
      <c r="G134" s="180" t="s">
        <v>261</v>
      </c>
      <c r="H134" s="181">
        <v>4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</v>
      </c>
      <c r="R134" s="187">
        <f>Q134*H134</f>
        <v>0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217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217</v>
      </c>
      <c r="BM134" s="189" t="s">
        <v>217</v>
      </c>
    </row>
    <row r="135" s="12" customFormat="1" ht="22.8" customHeight="1">
      <c r="A135" s="12"/>
      <c r="B135" s="163"/>
      <c r="C135" s="12"/>
      <c r="D135" s="164" t="s">
        <v>75</v>
      </c>
      <c r="E135" s="174" t="s">
        <v>1616</v>
      </c>
      <c r="F135" s="174" t="s">
        <v>1617</v>
      </c>
      <c r="G135" s="12"/>
      <c r="H135" s="12"/>
      <c r="I135" s="166"/>
      <c r="J135" s="175">
        <f>BK135</f>
        <v>0</v>
      </c>
      <c r="K135" s="12"/>
      <c r="L135" s="163"/>
      <c r="M135" s="168"/>
      <c r="N135" s="169"/>
      <c r="O135" s="169"/>
      <c r="P135" s="170">
        <f>SUM(P136:P142)</f>
        <v>0</v>
      </c>
      <c r="Q135" s="169"/>
      <c r="R135" s="170">
        <f>SUM(R136:R142)</f>
        <v>0</v>
      </c>
      <c r="S135" s="169"/>
      <c r="T135" s="171">
        <f>SUM(T136:T142)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4" t="s">
        <v>166</v>
      </c>
      <c r="AT135" s="172" t="s">
        <v>75</v>
      </c>
      <c r="AU135" s="172" t="s">
        <v>84</v>
      </c>
      <c r="AY135" s="164" t="s">
        <v>158</v>
      </c>
      <c r="BK135" s="173">
        <f>SUM(BK136:BK142)</f>
        <v>0</v>
      </c>
    </row>
    <row r="136" s="2" customFormat="1" ht="16.5" customHeight="1">
      <c r="A136" s="34"/>
      <c r="B136" s="176"/>
      <c r="C136" s="177" t="s">
        <v>194</v>
      </c>
      <c r="D136" s="177" t="s">
        <v>161</v>
      </c>
      <c r="E136" s="178" t="s">
        <v>1618</v>
      </c>
      <c r="F136" s="179" t="s">
        <v>1619</v>
      </c>
      <c r="G136" s="180" t="s">
        <v>261</v>
      </c>
      <c r="H136" s="181">
        <v>288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</v>
      </c>
      <c r="R136" s="187">
        <f>Q136*H136</f>
        <v>0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217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217</v>
      </c>
      <c r="BM136" s="189" t="s">
        <v>225</v>
      </c>
    </row>
    <row r="137" s="2" customFormat="1" ht="16.5" customHeight="1">
      <c r="A137" s="34"/>
      <c r="B137" s="176"/>
      <c r="C137" s="177" t="s">
        <v>110</v>
      </c>
      <c r="D137" s="177" t="s">
        <v>161</v>
      </c>
      <c r="E137" s="178" t="s">
        <v>1620</v>
      </c>
      <c r="F137" s="179" t="s">
        <v>1621</v>
      </c>
      <c r="G137" s="180" t="s">
        <v>261</v>
      </c>
      <c r="H137" s="181">
        <v>288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</v>
      </c>
      <c r="R137" s="187">
        <f>Q137*H137</f>
        <v>0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217</v>
      </c>
      <c r="AT137" s="189" t="s">
        <v>161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217</v>
      </c>
      <c r="BM137" s="189" t="s">
        <v>235</v>
      </c>
    </row>
    <row r="138" s="2" customFormat="1" ht="24.15" customHeight="1">
      <c r="A138" s="34"/>
      <c r="B138" s="176"/>
      <c r="C138" s="177" t="s">
        <v>113</v>
      </c>
      <c r="D138" s="177" t="s">
        <v>161</v>
      </c>
      <c r="E138" s="178" t="s">
        <v>1622</v>
      </c>
      <c r="F138" s="179" t="s">
        <v>1623</v>
      </c>
      <c r="G138" s="180" t="s">
        <v>1624</v>
      </c>
      <c r="H138" s="181">
        <v>3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</v>
      </c>
      <c r="R138" s="187">
        <f>Q138*H138</f>
        <v>0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217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217</v>
      </c>
      <c r="BM138" s="189" t="s">
        <v>243</v>
      </c>
    </row>
    <row r="139" s="2" customFormat="1" ht="21.75" customHeight="1">
      <c r="A139" s="34"/>
      <c r="B139" s="176"/>
      <c r="C139" s="196" t="s">
        <v>116</v>
      </c>
      <c r="D139" s="196" t="s">
        <v>264</v>
      </c>
      <c r="E139" s="197" t="s">
        <v>1625</v>
      </c>
      <c r="F139" s="198" t="s">
        <v>1626</v>
      </c>
      <c r="G139" s="199" t="s">
        <v>1254</v>
      </c>
      <c r="H139" s="200">
        <v>1</v>
      </c>
      <c r="I139" s="201"/>
      <c r="J139" s="202">
        <f>ROUND(I139*H139,2)</f>
        <v>0</v>
      </c>
      <c r="K139" s="203"/>
      <c r="L139" s="204"/>
      <c r="M139" s="205" t="s">
        <v>1</v>
      </c>
      <c r="N139" s="206" t="s">
        <v>42</v>
      </c>
      <c r="O139" s="78"/>
      <c r="P139" s="187">
        <f>O139*H139</f>
        <v>0</v>
      </c>
      <c r="Q139" s="187">
        <v>0</v>
      </c>
      <c r="R139" s="187">
        <f>Q139*H139</f>
        <v>0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285</v>
      </c>
      <c r="AT139" s="189" t="s">
        <v>264</v>
      </c>
      <c r="AU139" s="189" t="s">
        <v>166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217</v>
      </c>
      <c r="BM139" s="189" t="s">
        <v>250</v>
      </c>
    </row>
    <row r="140" s="2" customFormat="1" ht="21.75" customHeight="1">
      <c r="A140" s="34"/>
      <c r="B140" s="176"/>
      <c r="C140" s="196" t="s">
        <v>119</v>
      </c>
      <c r="D140" s="196" t="s">
        <v>264</v>
      </c>
      <c r="E140" s="197" t="s">
        <v>1627</v>
      </c>
      <c r="F140" s="198" t="s">
        <v>1628</v>
      </c>
      <c r="G140" s="199" t="s">
        <v>1254</v>
      </c>
      <c r="H140" s="200">
        <v>2</v>
      </c>
      <c r="I140" s="201"/>
      <c r="J140" s="202">
        <f>ROUND(I140*H140,2)</f>
        <v>0</v>
      </c>
      <c r="K140" s="203"/>
      <c r="L140" s="204"/>
      <c r="M140" s="205" t="s">
        <v>1</v>
      </c>
      <c r="N140" s="206" t="s">
        <v>42</v>
      </c>
      <c r="O140" s="78"/>
      <c r="P140" s="187">
        <f>O140*H140</f>
        <v>0</v>
      </c>
      <c r="Q140" s="187">
        <v>0</v>
      </c>
      <c r="R140" s="187">
        <f>Q140*H140</f>
        <v>0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285</v>
      </c>
      <c r="AT140" s="189" t="s">
        <v>264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217</v>
      </c>
      <c r="BM140" s="189" t="s">
        <v>258</v>
      </c>
    </row>
    <row r="141" s="2" customFormat="1" ht="16.5" customHeight="1">
      <c r="A141" s="34"/>
      <c r="B141" s="176"/>
      <c r="C141" s="177" t="s">
        <v>122</v>
      </c>
      <c r="D141" s="177" t="s">
        <v>161</v>
      </c>
      <c r="E141" s="178" t="s">
        <v>1629</v>
      </c>
      <c r="F141" s="179" t="s">
        <v>1630</v>
      </c>
      <c r="G141" s="180" t="s">
        <v>1624</v>
      </c>
      <c r="H141" s="181">
        <v>1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</v>
      </c>
      <c r="R141" s="187">
        <f>Q141*H141</f>
        <v>0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217</v>
      </c>
      <c r="AT141" s="189" t="s">
        <v>161</v>
      </c>
      <c r="AU141" s="189" t="s">
        <v>166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217</v>
      </c>
      <c r="BM141" s="189" t="s">
        <v>268</v>
      </c>
    </row>
    <row r="142" s="2" customFormat="1" ht="24.15" customHeight="1">
      <c r="A142" s="34"/>
      <c r="B142" s="176"/>
      <c r="C142" s="177" t="s">
        <v>125</v>
      </c>
      <c r="D142" s="177" t="s">
        <v>161</v>
      </c>
      <c r="E142" s="178" t="s">
        <v>1631</v>
      </c>
      <c r="F142" s="179" t="s">
        <v>1632</v>
      </c>
      <c r="G142" s="180" t="s">
        <v>261</v>
      </c>
      <c r="H142" s="181">
        <v>3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</v>
      </c>
      <c r="R142" s="187">
        <f>Q142*H142</f>
        <v>0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217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217</v>
      </c>
      <c r="BM142" s="189" t="s">
        <v>276</v>
      </c>
    </row>
    <row r="143" s="12" customFormat="1" ht="22.8" customHeight="1">
      <c r="A143" s="12"/>
      <c r="B143" s="163"/>
      <c r="C143" s="12"/>
      <c r="D143" s="164" t="s">
        <v>75</v>
      </c>
      <c r="E143" s="174" t="s">
        <v>1633</v>
      </c>
      <c r="F143" s="174" t="s">
        <v>1634</v>
      </c>
      <c r="G143" s="12"/>
      <c r="H143" s="12"/>
      <c r="I143" s="166"/>
      <c r="J143" s="175">
        <f>BK143</f>
        <v>0</v>
      </c>
      <c r="K143" s="12"/>
      <c r="L143" s="163"/>
      <c r="M143" s="168"/>
      <c r="N143" s="169"/>
      <c r="O143" s="169"/>
      <c r="P143" s="170">
        <f>P144</f>
        <v>0</v>
      </c>
      <c r="Q143" s="169"/>
      <c r="R143" s="170">
        <f>R144</f>
        <v>0</v>
      </c>
      <c r="S143" s="169"/>
      <c r="T143" s="171">
        <f>T144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4" t="s">
        <v>166</v>
      </c>
      <c r="AT143" s="172" t="s">
        <v>75</v>
      </c>
      <c r="AU143" s="172" t="s">
        <v>84</v>
      </c>
      <c r="AY143" s="164" t="s">
        <v>158</v>
      </c>
      <c r="BK143" s="173">
        <f>BK144</f>
        <v>0</v>
      </c>
    </row>
    <row r="144" s="2" customFormat="1" ht="24.15" customHeight="1">
      <c r="A144" s="34"/>
      <c r="B144" s="176"/>
      <c r="C144" s="177" t="s">
        <v>217</v>
      </c>
      <c r="D144" s="177" t="s">
        <v>161</v>
      </c>
      <c r="E144" s="178" t="s">
        <v>1635</v>
      </c>
      <c r="F144" s="179" t="s">
        <v>1636</v>
      </c>
      <c r="G144" s="180" t="s">
        <v>261</v>
      </c>
      <c r="H144" s="181">
        <v>288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217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217</v>
      </c>
      <c r="BM144" s="189" t="s">
        <v>285</v>
      </c>
    </row>
    <row r="145" s="12" customFormat="1" ht="22.8" customHeight="1">
      <c r="A145" s="12"/>
      <c r="B145" s="163"/>
      <c r="C145" s="12"/>
      <c r="D145" s="164" t="s">
        <v>75</v>
      </c>
      <c r="E145" s="174" t="s">
        <v>1079</v>
      </c>
      <c r="F145" s="174" t="s">
        <v>1080</v>
      </c>
      <c r="G145" s="12"/>
      <c r="H145" s="12"/>
      <c r="I145" s="166"/>
      <c r="J145" s="175">
        <f>BK145</f>
        <v>0</v>
      </c>
      <c r="K145" s="12"/>
      <c r="L145" s="163"/>
      <c r="M145" s="168"/>
      <c r="N145" s="169"/>
      <c r="O145" s="169"/>
      <c r="P145" s="170">
        <f>P146</f>
        <v>0</v>
      </c>
      <c r="Q145" s="169"/>
      <c r="R145" s="170">
        <f>R146</f>
        <v>0</v>
      </c>
      <c r="S145" s="169"/>
      <c r="T145" s="171">
        <f>T146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64" t="s">
        <v>166</v>
      </c>
      <c r="AT145" s="172" t="s">
        <v>75</v>
      </c>
      <c r="AU145" s="172" t="s">
        <v>84</v>
      </c>
      <c r="AY145" s="164" t="s">
        <v>158</v>
      </c>
      <c r="BK145" s="173">
        <f>BK146</f>
        <v>0</v>
      </c>
    </row>
    <row r="146" s="2" customFormat="1" ht="33" customHeight="1">
      <c r="A146" s="34"/>
      <c r="B146" s="176"/>
      <c r="C146" s="177" t="s">
        <v>221</v>
      </c>
      <c r="D146" s="177" t="s">
        <v>161</v>
      </c>
      <c r="E146" s="178" t="s">
        <v>1637</v>
      </c>
      <c r="F146" s="179" t="s">
        <v>1638</v>
      </c>
      <c r="G146" s="180" t="s">
        <v>188</v>
      </c>
      <c r="H146" s="181">
        <v>3</v>
      </c>
      <c r="I146" s="182"/>
      <c r="J146" s="183">
        <f>ROUND(I146*H146,2)</f>
        <v>0</v>
      </c>
      <c r="K146" s="184"/>
      <c r="L146" s="35"/>
      <c r="M146" s="185" t="s">
        <v>1</v>
      </c>
      <c r="N146" s="186" t="s">
        <v>42</v>
      </c>
      <c r="O146" s="78"/>
      <c r="P146" s="187">
        <f>O146*H146</f>
        <v>0</v>
      </c>
      <c r="Q146" s="187">
        <v>0</v>
      </c>
      <c r="R146" s="187">
        <f>Q146*H146</f>
        <v>0</v>
      </c>
      <c r="S146" s="187">
        <v>0</v>
      </c>
      <c r="T146" s="188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89" t="s">
        <v>217</v>
      </c>
      <c r="AT146" s="189" t="s">
        <v>161</v>
      </c>
      <c r="AU146" s="189" t="s">
        <v>166</v>
      </c>
      <c r="AY146" s="15" t="s">
        <v>158</v>
      </c>
      <c r="BE146" s="190">
        <f>IF(N146="základná",J146,0)</f>
        <v>0</v>
      </c>
      <c r="BF146" s="190">
        <f>IF(N146="znížená",J146,0)</f>
        <v>0</v>
      </c>
      <c r="BG146" s="190">
        <f>IF(N146="zákl. prenesená",J146,0)</f>
        <v>0</v>
      </c>
      <c r="BH146" s="190">
        <f>IF(N146="zníž. prenesená",J146,0)</f>
        <v>0</v>
      </c>
      <c r="BI146" s="190">
        <f>IF(N146="nulová",J146,0)</f>
        <v>0</v>
      </c>
      <c r="BJ146" s="15" t="s">
        <v>166</v>
      </c>
      <c r="BK146" s="190">
        <f>ROUND(I146*H146,2)</f>
        <v>0</v>
      </c>
      <c r="BL146" s="15" t="s">
        <v>217</v>
      </c>
      <c r="BM146" s="189" t="s">
        <v>293</v>
      </c>
    </row>
    <row r="147" s="12" customFormat="1" ht="25.92" customHeight="1">
      <c r="A147" s="12"/>
      <c r="B147" s="163"/>
      <c r="C147" s="12"/>
      <c r="D147" s="164" t="s">
        <v>75</v>
      </c>
      <c r="E147" s="165" t="s">
        <v>1639</v>
      </c>
      <c r="F147" s="165" t="s">
        <v>1640</v>
      </c>
      <c r="G147" s="12"/>
      <c r="H147" s="12"/>
      <c r="I147" s="166"/>
      <c r="J147" s="167">
        <f>BK147</f>
        <v>0</v>
      </c>
      <c r="K147" s="12"/>
      <c r="L147" s="163"/>
      <c r="M147" s="168"/>
      <c r="N147" s="169"/>
      <c r="O147" s="169"/>
      <c r="P147" s="170">
        <f>SUM(P148:P149)</f>
        <v>0</v>
      </c>
      <c r="Q147" s="169"/>
      <c r="R147" s="170">
        <f>SUM(R148:R149)</f>
        <v>0</v>
      </c>
      <c r="S147" s="169"/>
      <c r="T147" s="171">
        <f>SUM(T148:T149)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164" t="s">
        <v>165</v>
      </c>
      <c r="AT147" s="172" t="s">
        <v>75</v>
      </c>
      <c r="AU147" s="172" t="s">
        <v>76</v>
      </c>
      <c r="AY147" s="164" t="s">
        <v>158</v>
      </c>
      <c r="BK147" s="173">
        <f>SUM(BK148:BK149)</f>
        <v>0</v>
      </c>
    </row>
    <row r="148" s="2" customFormat="1" ht="16.5" customHeight="1">
      <c r="A148" s="34"/>
      <c r="B148" s="176"/>
      <c r="C148" s="177" t="s">
        <v>225</v>
      </c>
      <c r="D148" s="177" t="s">
        <v>161</v>
      </c>
      <c r="E148" s="178" t="s">
        <v>1641</v>
      </c>
      <c r="F148" s="179" t="s">
        <v>1642</v>
      </c>
      <c r="G148" s="180" t="s">
        <v>1254</v>
      </c>
      <c r="H148" s="181">
        <v>3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1643</v>
      </c>
      <c r="AT148" s="189" t="s">
        <v>161</v>
      </c>
      <c r="AU148" s="189" t="s">
        <v>84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1643</v>
      </c>
      <c r="BM148" s="189" t="s">
        <v>302</v>
      </c>
    </row>
    <row r="149" s="2" customFormat="1" ht="16.5" customHeight="1">
      <c r="A149" s="34"/>
      <c r="B149" s="176"/>
      <c r="C149" s="177" t="s">
        <v>231</v>
      </c>
      <c r="D149" s="177" t="s">
        <v>161</v>
      </c>
      <c r="E149" s="178" t="s">
        <v>1644</v>
      </c>
      <c r="F149" s="179" t="s">
        <v>1645</v>
      </c>
      <c r="G149" s="180" t="s">
        <v>1646</v>
      </c>
      <c r="H149" s="181">
        <v>1</v>
      </c>
      <c r="I149" s="182"/>
      <c r="J149" s="183">
        <f>ROUND(I149*H149,2)</f>
        <v>0</v>
      </c>
      <c r="K149" s="184"/>
      <c r="L149" s="35"/>
      <c r="M149" s="208" t="s">
        <v>1</v>
      </c>
      <c r="N149" s="209" t="s">
        <v>42</v>
      </c>
      <c r="O149" s="210"/>
      <c r="P149" s="211">
        <f>O149*H149</f>
        <v>0</v>
      </c>
      <c r="Q149" s="211">
        <v>0</v>
      </c>
      <c r="R149" s="211">
        <f>Q149*H149</f>
        <v>0</v>
      </c>
      <c r="S149" s="211">
        <v>0</v>
      </c>
      <c r="T149" s="212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9" t="s">
        <v>1643</v>
      </c>
      <c r="AT149" s="189" t="s">
        <v>161</v>
      </c>
      <c r="AU149" s="189" t="s">
        <v>84</v>
      </c>
      <c r="AY149" s="15" t="s">
        <v>158</v>
      </c>
      <c r="BE149" s="190">
        <f>IF(N149="základná",J149,0)</f>
        <v>0</v>
      </c>
      <c r="BF149" s="190">
        <f>IF(N149="znížená",J149,0)</f>
        <v>0</v>
      </c>
      <c r="BG149" s="190">
        <f>IF(N149="zákl. prenesená",J149,0)</f>
        <v>0</v>
      </c>
      <c r="BH149" s="190">
        <f>IF(N149="zníž. prenesená",J149,0)</f>
        <v>0</v>
      </c>
      <c r="BI149" s="190">
        <f>IF(N149="nulová",J149,0)</f>
        <v>0</v>
      </c>
      <c r="BJ149" s="15" t="s">
        <v>166</v>
      </c>
      <c r="BK149" s="190">
        <f>ROUND(I149*H149,2)</f>
        <v>0</v>
      </c>
      <c r="BL149" s="15" t="s">
        <v>1643</v>
      </c>
      <c r="BM149" s="189" t="s">
        <v>311</v>
      </c>
    </row>
    <row r="150" s="2" customFormat="1" ht="6.96" customHeight="1">
      <c r="A150" s="34"/>
      <c r="B150" s="61"/>
      <c r="C150" s="62"/>
      <c r="D150" s="62"/>
      <c r="E150" s="62"/>
      <c r="F150" s="62"/>
      <c r="G150" s="62"/>
      <c r="H150" s="62"/>
      <c r="I150" s="62"/>
      <c r="J150" s="62"/>
      <c r="K150" s="62"/>
      <c r="L150" s="35"/>
      <c r="M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</row>
  </sheetData>
  <autoFilter ref="C122:K149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121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1647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>Ing. Hladíková, Ing. Žarnovický</v>
      </c>
      <c r="F24" s="34"/>
      <c r="G24" s="34"/>
      <c r="H24" s="34"/>
      <c r="I24" s="28" t="s">
        <v>26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ROUND(J120,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ROUND((SUM(BE120:BE225)),  2)</f>
        <v>0</v>
      </c>
      <c r="G33" s="129"/>
      <c r="H33" s="129"/>
      <c r="I33" s="130">
        <v>0.23000000000000001</v>
      </c>
      <c r="J33" s="128">
        <f>ROUND(((SUM(BE120:BE225))*I33),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ROUND((SUM(BF120:BF225)),  2)</f>
        <v>0</v>
      </c>
      <c r="G34" s="129"/>
      <c r="H34" s="129"/>
      <c r="I34" s="130">
        <v>0.23000000000000001</v>
      </c>
      <c r="J34" s="128">
        <f>ROUND(((SUM(BF120:BF225))*I34),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ROUND((SUM(BG120:BG225)),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ROUND((SUM(BH120:BH225)),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ROUND((SUM(BI120:BI225)),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13 - Elektroinštalácia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J120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1648</v>
      </c>
      <c r="E97" s="146"/>
      <c r="F97" s="146"/>
      <c r="G97" s="146"/>
      <c r="H97" s="146"/>
      <c r="I97" s="146"/>
      <c r="J97" s="147">
        <f>J121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44"/>
      <c r="C98" s="9"/>
      <c r="D98" s="145" t="s">
        <v>1649</v>
      </c>
      <c r="E98" s="146"/>
      <c r="F98" s="146"/>
      <c r="G98" s="146"/>
      <c r="H98" s="146"/>
      <c r="I98" s="146"/>
      <c r="J98" s="147">
        <f>J192</f>
        <v>0</v>
      </c>
      <c r="K98" s="9"/>
      <c r="L98" s="14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44"/>
      <c r="C99" s="9"/>
      <c r="D99" s="145" t="s">
        <v>1650</v>
      </c>
      <c r="E99" s="146"/>
      <c r="F99" s="146"/>
      <c r="G99" s="146"/>
      <c r="H99" s="146"/>
      <c r="I99" s="146"/>
      <c r="J99" s="147">
        <f>J200</f>
        <v>0</v>
      </c>
      <c r="K99" s="9"/>
      <c r="L99" s="14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44"/>
      <c r="C100" s="9"/>
      <c r="D100" s="145" t="s">
        <v>1651</v>
      </c>
      <c r="E100" s="146"/>
      <c r="F100" s="146"/>
      <c r="G100" s="146"/>
      <c r="H100" s="146"/>
      <c r="I100" s="146"/>
      <c r="J100" s="147">
        <f>J221</f>
        <v>0</v>
      </c>
      <c r="K100" s="9"/>
      <c r="L100" s="14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4"/>
      <c r="B101" s="35"/>
      <c r="C101" s="34"/>
      <c r="D101" s="34"/>
      <c r="E101" s="34"/>
      <c r="F101" s="34"/>
      <c r="G101" s="34"/>
      <c r="H101" s="34"/>
      <c r="I101" s="34"/>
      <c r="J101" s="34"/>
      <c r="K101" s="34"/>
      <c r="L101" s="56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2" s="2" customFormat="1" ht="6.96" customHeight="1">
      <c r="A102" s="34"/>
      <c r="B102" s="61"/>
      <c r="C102" s="62"/>
      <c r="D102" s="62"/>
      <c r="E102" s="62"/>
      <c r="F102" s="62"/>
      <c r="G102" s="62"/>
      <c r="H102" s="62"/>
      <c r="I102" s="62"/>
      <c r="J102" s="62"/>
      <c r="K102" s="62"/>
      <c r="L102" s="56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</row>
    <row r="106" s="2" customFormat="1" ht="6.96" customHeight="1">
      <c r="A106" s="34"/>
      <c r="B106" s="63"/>
      <c r="C106" s="64"/>
      <c r="D106" s="64"/>
      <c r="E106" s="64"/>
      <c r="F106" s="64"/>
      <c r="G106" s="64"/>
      <c r="H106" s="64"/>
      <c r="I106" s="64"/>
      <c r="J106" s="64"/>
      <c r="K106" s="6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24.96" customHeight="1">
      <c r="A107" s="34"/>
      <c r="B107" s="35"/>
      <c r="C107" s="19" t="s">
        <v>144</v>
      </c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6.96" customHeight="1">
      <c r="A108" s="34"/>
      <c r="B108" s="35"/>
      <c r="C108" s="34"/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12" customHeight="1">
      <c r="A109" s="34"/>
      <c r="B109" s="35"/>
      <c r="C109" s="28" t="s">
        <v>15</v>
      </c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6.5" customHeight="1">
      <c r="A110" s="34"/>
      <c r="B110" s="35"/>
      <c r="C110" s="34"/>
      <c r="D110" s="34"/>
      <c r="E110" s="122" t="str">
        <f>E7</f>
        <v>Obnova bytového domu Mikovíniho 9, 11, Bratislava</v>
      </c>
      <c r="F110" s="28"/>
      <c r="G110" s="28"/>
      <c r="H110" s="28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2" customHeight="1">
      <c r="A111" s="34"/>
      <c r="B111" s="35"/>
      <c r="C111" s="28" t="s">
        <v>129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6.5" customHeight="1">
      <c r="A112" s="34"/>
      <c r="B112" s="35"/>
      <c r="C112" s="34"/>
      <c r="D112" s="34"/>
      <c r="E112" s="68" t="str">
        <f>E9</f>
        <v>13 - Elektroinštalácia</v>
      </c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19</v>
      </c>
      <c r="D114" s="34"/>
      <c r="E114" s="34"/>
      <c r="F114" s="23" t="str">
        <f>F12</f>
        <v>Mikovíniho 9, 11, Bratislava</v>
      </c>
      <c r="G114" s="34"/>
      <c r="H114" s="34"/>
      <c r="I114" s="28" t="s">
        <v>21</v>
      </c>
      <c r="J114" s="70" t="str">
        <f>IF(J12="","",J12)</f>
        <v>21. 10. 2025</v>
      </c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25.65" customHeight="1">
      <c r="A116" s="34"/>
      <c r="B116" s="35"/>
      <c r="C116" s="28" t="s">
        <v>23</v>
      </c>
      <c r="D116" s="34"/>
      <c r="E116" s="34"/>
      <c r="F116" s="23" t="str">
        <f>E15</f>
        <v>Bytové družstvo BA III, Kominárska 6, BA - správca</v>
      </c>
      <c r="G116" s="34"/>
      <c r="H116" s="34"/>
      <c r="I116" s="28" t="s">
        <v>29</v>
      </c>
      <c r="J116" s="32" t="str">
        <f>E21</f>
        <v>PF7 s.r.o., Teslova 1, 821 02 Bratislava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25.65" customHeight="1">
      <c r="A117" s="34"/>
      <c r="B117" s="35"/>
      <c r="C117" s="28" t="s">
        <v>27</v>
      </c>
      <c r="D117" s="34"/>
      <c r="E117" s="34"/>
      <c r="F117" s="23" t="str">
        <f>IF(E18="","",E18)</f>
        <v>Vyplň údaj</v>
      </c>
      <c r="G117" s="34"/>
      <c r="H117" s="34"/>
      <c r="I117" s="28" t="s">
        <v>32</v>
      </c>
      <c r="J117" s="32" t="str">
        <f>E24</f>
        <v>Ing. Hladíková, Ing. Žarnovický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0.32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11" customFormat="1" ht="29.28" customHeight="1">
      <c r="A119" s="152"/>
      <c r="B119" s="153"/>
      <c r="C119" s="154" t="s">
        <v>145</v>
      </c>
      <c r="D119" s="155" t="s">
        <v>61</v>
      </c>
      <c r="E119" s="155" t="s">
        <v>57</v>
      </c>
      <c r="F119" s="155" t="s">
        <v>58</v>
      </c>
      <c r="G119" s="155" t="s">
        <v>146</v>
      </c>
      <c r="H119" s="155" t="s">
        <v>147</v>
      </c>
      <c r="I119" s="155" t="s">
        <v>148</v>
      </c>
      <c r="J119" s="156" t="s">
        <v>133</v>
      </c>
      <c r="K119" s="157" t="s">
        <v>149</v>
      </c>
      <c r="L119" s="158"/>
      <c r="M119" s="87" t="s">
        <v>1</v>
      </c>
      <c r="N119" s="88" t="s">
        <v>40</v>
      </c>
      <c r="O119" s="88" t="s">
        <v>150</v>
      </c>
      <c r="P119" s="88" t="s">
        <v>151</v>
      </c>
      <c r="Q119" s="88" t="s">
        <v>152</v>
      </c>
      <c r="R119" s="88" t="s">
        <v>153</v>
      </c>
      <c r="S119" s="88" t="s">
        <v>154</v>
      </c>
      <c r="T119" s="89" t="s">
        <v>155</v>
      </c>
      <c r="U119" s="152"/>
      <c r="V119" s="152"/>
      <c r="W119" s="152"/>
      <c r="X119" s="152"/>
      <c r="Y119" s="152"/>
      <c r="Z119" s="152"/>
      <c r="AA119" s="152"/>
      <c r="AB119" s="152"/>
      <c r="AC119" s="152"/>
      <c r="AD119" s="152"/>
      <c r="AE119" s="152"/>
    </row>
    <row r="120" s="2" customFormat="1" ht="22.8" customHeight="1">
      <c r="A120" s="34"/>
      <c r="B120" s="35"/>
      <c r="C120" s="94" t="s">
        <v>134</v>
      </c>
      <c r="D120" s="34"/>
      <c r="E120" s="34"/>
      <c r="F120" s="34"/>
      <c r="G120" s="34"/>
      <c r="H120" s="34"/>
      <c r="I120" s="34"/>
      <c r="J120" s="159">
        <f>BK120</f>
        <v>0</v>
      </c>
      <c r="K120" s="34"/>
      <c r="L120" s="35"/>
      <c r="M120" s="90"/>
      <c r="N120" s="74"/>
      <c r="O120" s="91"/>
      <c r="P120" s="160">
        <f>P121+P192+P200+P221</f>
        <v>0</v>
      </c>
      <c r="Q120" s="91"/>
      <c r="R120" s="160">
        <f>R121+R192+R200+R221</f>
        <v>0</v>
      </c>
      <c r="S120" s="91"/>
      <c r="T120" s="161">
        <f>T121+T192+T200+T221</f>
        <v>0</v>
      </c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T120" s="15" t="s">
        <v>75</v>
      </c>
      <c r="AU120" s="15" t="s">
        <v>135</v>
      </c>
      <c r="BK120" s="162">
        <f>BK121+BK192+BK200+BK221</f>
        <v>0</v>
      </c>
    </row>
    <row r="121" s="12" customFormat="1" ht="25.92" customHeight="1">
      <c r="A121" s="12"/>
      <c r="B121" s="163"/>
      <c r="C121" s="12"/>
      <c r="D121" s="164" t="s">
        <v>75</v>
      </c>
      <c r="E121" s="165" t="s">
        <v>1507</v>
      </c>
      <c r="F121" s="165" t="s">
        <v>120</v>
      </c>
      <c r="G121" s="12"/>
      <c r="H121" s="12"/>
      <c r="I121" s="166"/>
      <c r="J121" s="167">
        <f>BK121</f>
        <v>0</v>
      </c>
      <c r="K121" s="12"/>
      <c r="L121" s="163"/>
      <c r="M121" s="168"/>
      <c r="N121" s="169"/>
      <c r="O121" s="169"/>
      <c r="P121" s="170">
        <f>SUM(P122:P191)</f>
        <v>0</v>
      </c>
      <c r="Q121" s="169"/>
      <c r="R121" s="170">
        <f>SUM(R122:R191)</f>
        <v>0</v>
      </c>
      <c r="S121" s="169"/>
      <c r="T121" s="171">
        <f>SUM(T122:T191)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4" t="s">
        <v>84</v>
      </c>
      <c r="AT121" s="172" t="s">
        <v>75</v>
      </c>
      <c r="AU121" s="172" t="s">
        <v>76</v>
      </c>
      <c r="AY121" s="164" t="s">
        <v>158</v>
      </c>
      <c r="BK121" s="173">
        <f>SUM(BK122:BK191)</f>
        <v>0</v>
      </c>
    </row>
    <row r="122" s="2" customFormat="1" ht="16.5" customHeight="1">
      <c r="A122" s="34"/>
      <c r="B122" s="176"/>
      <c r="C122" s="177" t="s">
        <v>84</v>
      </c>
      <c r="D122" s="177" t="s">
        <v>161</v>
      </c>
      <c r="E122" s="178" t="s">
        <v>1652</v>
      </c>
      <c r="F122" s="179" t="s">
        <v>1653</v>
      </c>
      <c r="G122" s="180" t="s">
        <v>188</v>
      </c>
      <c r="H122" s="181">
        <v>1280</v>
      </c>
      <c r="I122" s="182"/>
      <c r="J122" s="183">
        <f>ROUND(I122*H122,2)</f>
        <v>0</v>
      </c>
      <c r="K122" s="184"/>
      <c r="L122" s="35"/>
      <c r="M122" s="185" t="s">
        <v>1</v>
      </c>
      <c r="N122" s="186" t="s">
        <v>42</v>
      </c>
      <c r="O122" s="78"/>
      <c r="P122" s="187">
        <f>O122*H122</f>
        <v>0</v>
      </c>
      <c r="Q122" s="187">
        <v>0</v>
      </c>
      <c r="R122" s="187">
        <f>Q122*H122</f>
        <v>0</v>
      </c>
      <c r="S122" s="187">
        <v>0</v>
      </c>
      <c r="T122" s="188">
        <f>S122*H122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89" t="s">
        <v>165</v>
      </c>
      <c r="AT122" s="189" t="s">
        <v>161</v>
      </c>
      <c r="AU122" s="189" t="s">
        <v>84</v>
      </c>
      <c r="AY122" s="15" t="s">
        <v>158</v>
      </c>
      <c r="BE122" s="190">
        <f>IF(N122="základná",J122,0)</f>
        <v>0</v>
      </c>
      <c r="BF122" s="190">
        <f>IF(N122="znížená",J122,0)</f>
        <v>0</v>
      </c>
      <c r="BG122" s="190">
        <f>IF(N122="zákl. prenesená",J122,0)</f>
        <v>0</v>
      </c>
      <c r="BH122" s="190">
        <f>IF(N122="zníž. prenesená",J122,0)</f>
        <v>0</v>
      </c>
      <c r="BI122" s="190">
        <f>IF(N122="nulová",J122,0)</f>
        <v>0</v>
      </c>
      <c r="BJ122" s="15" t="s">
        <v>166</v>
      </c>
      <c r="BK122" s="190">
        <f>ROUND(I122*H122,2)</f>
        <v>0</v>
      </c>
      <c r="BL122" s="15" t="s">
        <v>165</v>
      </c>
      <c r="BM122" s="189" t="s">
        <v>166</v>
      </c>
    </row>
    <row r="123" s="2" customFormat="1" ht="16.5" customHeight="1">
      <c r="A123" s="34"/>
      <c r="B123" s="176"/>
      <c r="C123" s="177" t="s">
        <v>166</v>
      </c>
      <c r="D123" s="177" t="s">
        <v>161</v>
      </c>
      <c r="E123" s="178" t="s">
        <v>1654</v>
      </c>
      <c r="F123" s="179" t="s">
        <v>1655</v>
      </c>
      <c r="G123" s="180" t="s">
        <v>188</v>
      </c>
      <c r="H123" s="181">
        <v>60</v>
      </c>
      <c r="I123" s="182"/>
      <c r="J123" s="183">
        <f>ROUND(I123*H123,2)</f>
        <v>0</v>
      </c>
      <c r="K123" s="184"/>
      <c r="L123" s="35"/>
      <c r="M123" s="185" t="s">
        <v>1</v>
      </c>
      <c r="N123" s="186" t="s">
        <v>42</v>
      </c>
      <c r="O123" s="78"/>
      <c r="P123" s="187">
        <f>O123*H123</f>
        <v>0</v>
      </c>
      <c r="Q123" s="187">
        <v>0</v>
      </c>
      <c r="R123" s="187">
        <f>Q123*H123</f>
        <v>0</v>
      </c>
      <c r="S123" s="187">
        <v>0</v>
      </c>
      <c r="T123" s="188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89" t="s">
        <v>165</v>
      </c>
      <c r="AT123" s="189" t="s">
        <v>161</v>
      </c>
      <c r="AU123" s="189" t="s">
        <v>84</v>
      </c>
      <c r="AY123" s="15" t="s">
        <v>158</v>
      </c>
      <c r="BE123" s="190">
        <f>IF(N123="základná",J123,0)</f>
        <v>0</v>
      </c>
      <c r="BF123" s="190">
        <f>IF(N123="znížená",J123,0)</f>
        <v>0</v>
      </c>
      <c r="BG123" s="190">
        <f>IF(N123="zákl. prenesená",J123,0)</f>
        <v>0</v>
      </c>
      <c r="BH123" s="190">
        <f>IF(N123="zníž. prenesená",J123,0)</f>
        <v>0</v>
      </c>
      <c r="BI123" s="190">
        <f>IF(N123="nulová",J123,0)</f>
        <v>0</v>
      </c>
      <c r="BJ123" s="15" t="s">
        <v>166</v>
      </c>
      <c r="BK123" s="190">
        <f>ROUND(I123*H123,2)</f>
        <v>0</v>
      </c>
      <c r="BL123" s="15" t="s">
        <v>165</v>
      </c>
      <c r="BM123" s="189" t="s">
        <v>165</v>
      </c>
    </row>
    <row r="124" s="2" customFormat="1" ht="16.5" customHeight="1">
      <c r="A124" s="34"/>
      <c r="B124" s="176"/>
      <c r="C124" s="177" t="s">
        <v>171</v>
      </c>
      <c r="D124" s="177" t="s">
        <v>161</v>
      </c>
      <c r="E124" s="178" t="s">
        <v>1656</v>
      </c>
      <c r="F124" s="179" t="s">
        <v>1657</v>
      </c>
      <c r="G124" s="180" t="s">
        <v>188</v>
      </c>
      <c r="H124" s="181">
        <v>90</v>
      </c>
      <c r="I124" s="182"/>
      <c r="J124" s="183">
        <f>ROUND(I124*H124,2)</f>
        <v>0</v>
      </c>
      <c r="K124" s="184"/>
      <c r="L124" s="35"/>
      <c r="M124" s="185" t="s">
        <v>1</v>
      </c>
      <c r="N124" s="186" t="s">
        <v>42</v>
      </c>
      <c r="O124" s="78"/>
      <c r="P124" s="187">
        <f>O124*H124</f>
        <v>0</v>
      </c>
      <c r="Q124" s="187">
        <v>0</v>
      </c>
      <c r="R124" s="187">
        <f>Q124*H124</f>
        <v>0</v>
      </c>
      <c r="S124" s="187">
        <v>0</v>
      </c>
      <c r="T124" s="188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89" t="s">
        <v>165</v>
      </c>
      <c r="AT124" s="189" t="s">
        <v>161</v>
      </c>
      <c r="AU124" s="189" t="s">
        <v>84</v>
      </c>
      <c r="AY124" s="15" t="s">
        <v>158</v>
      </c>
      <c r="BE124" s="190">
        <f>IF(N124="základná",J124,0)</f>
        <v>0</v>
      </c>
      <c r="BF124" s="190">
        <f>IF(N124="znížená",J124,0)</f>
        <v>0</v>
      </c>
      <c r="BG124" s="190">
        <f>IF(N124="zákl. prenesená",J124,0)</f>
        <v>0</v>
      </c>
      <c r="BH124" s="190">
        <f>IF(N124="zníž. prenesená",J124,0)</f>
        <v>0</v>
      </c>
      <c r="BI124" s="190">
        <f>IF(N124="nulová",J124,0)</f>
        <v>0</v>
      </c>
      <c r="BJ124" s="15" t="s">
        <v>166</v>
      </c>
      <c r="BK124" s="190">
        <f>ROUND(I124*H124,2)</f>
        <v>0</v>
      </c>
      <c r="BL124" s="15" t="s">
        <v>165</v>
      </c>
      <c r="BM124" s="189" t="s">
        <v>159</v>
      </c>
    </row>
    <row r="125" s="2" customFormat="1" ht="16.5" customHeight="1">
      <c r="A125" s="34"/>
      <c r="B125" s="176"/>
      <c r="C125" s="177" t="s">
        <v>165</v>
      </c>
      <c r="D125" s="177" t="s">
        <v>161</v>
      </c>
      <c r="E125" s="178" t="s">
        <v>1658</v>
      </c>
      <c r="F125" s="179" t="s">
        <v>1659</v>
      </c>
      <c r="G125" s="180" t="s">
        <v>188</v>
      </c>
      <c r="H125" s="181">
        <v>5</v>
      </c>
      <c r="I125" s="182"/>
      <c r="J125" s="183">
        <f>ROUND(I125*H125,2)</f>
        <v>0</v>
      </c>
      <c r="K125" s="184"/>
      <c r="L125" s="35"/>
      <c r="M125" s="185" t="s">
        <v>1</v>
      </c>
      <c r="N125" s="186" t="s">
        <v>42</v>
      </c>
      <c r="O125" s="78"/>
      <c r="P125" s="187">
        <f>O125*H125</f>
        <v>0</v>
      </c>
      <c r="Q125" s="187">
        <v>0</v>
      </c>
      <c r="R125" s="187">
        <f>Q125*H125</f>
        <v>0</v>
      </c>
      <c r="S125" s="187">
        <v>0</v>
      </c>
      <c r="T125" s="188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89" t="s">
        <v>165</v>
      </c>
      <c r="AT125" s="189" t="s">
        <v>161</v>
      </c>
      <c r="AU125" s="189" t="s">
        <v>84</v>
      </c>
      <c r="AY125" s="15" t="s">
        <v>158</v>
      </c>
      <c r="BE125" s="190">
        <f>IF(N125="základná",J125,0)</f>
        <v>0</v>
      </c>
      <c r="BF125" s="190">
        <f>IF(N125="znížená",J125,0)</f>
        <v>0</v>
      </c>
      <c r="BG125" s="190">
        <f>IF(N125="zákl. prenesená",J125,0)</f>
        <v>0</v>
      </c>
      <c r="BH125" s="190">
        <f>IF(N125="zníž. prenesená",J125,0)</f>
        <v>0</v>
      </c>
      <c r="BI125" s="190">
        <f>IF(N125="nulová",J125,0)</f>
        <v>0</v>
      </c>
      <c r="BJ125" s="15" t="s">
        <v>166</v>
      </c>
      <c r="BK125" s="190">
        <f>ROUND(I125*H125,2)</f>
        <v>0</v>
      </c>
      <c r="BL125" s="15" t="s">
        <v>165</v>
      </c>
      <c r="BM125" s="189" t="s">
        <v>190</v>
      </c>
    </row>
    <row r="126" s="2" customFormat="1" ht="16.5" customHeight="1">
      <c r="A126" s="34"/>
      <c r="B126" s="176"/>
      <c r="C126" s="177" t="s">
        <v>178</v>
      </c>
      <c r="D126" s="177" t="s">
        <v>161</v>
      </c>
      <c r="E126" s="178" t="s">
        <v>1660</v>
      </c>
      <c r="F126" s="179" t="s">
        <v>1661</v>
      </c>
      <c r="G126" s="180" t="s">
        <v>188</v>
      </c>
      <c r="H126" s="181">
        <v>640</v>
      </c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</v>
      </c>
      <c r="R126" s="187">
        <f>Q126*H126</f>
        <v>0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165</v>
      </c>
      <c r="AT126" s="189" t="s">
        <v>161</v>
      </c>
      <c r="AU126" s="189" t="s">
        <v>84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165</v>
      </c>
      <c r="BM126" s="189" t="s">
        <v>110</v>
      </c>
    </row>
    <row r="127" s="2" customFormat="1" ht="16.5" customHeight="1">
      <c r="A127" s="34"/>
      <c r="B127" s="176"/>
      <c r="C127" s="177" t="s">
        <v>159</v>
      </c>
      <c r="D127" s="177" t="s">
        <v>161</v>
      </c>
      <c r="E127" s="178" t="s">
        <v>1662</v>
      </c>
      <c r="F127" s="179" t="s">
        <v>1663</v>
      </c>
      <c r="G127" s="180" t="s">
        <v>188</v>
      </c>
      <c r="H127" s="181">
        <v>40</v>
      </c>
      <c r="I127" s="182"/>
      <c r="J127" s="183">
        <f>ROUND(I127*H127,2)</f>
        <v>0</v>
      </c>
      <c r="K127" s="184"/>
      <c r="L127" s="35"/>
      <c r="M127" s="185" t="s">
        <v>1</v>
      </c>
      <c r="N127" s="186" t="s">
        <v>42</v>
      </c>
      <c r="O127" s="78"/>
      <c r="P127" s="187">
        <f>O127*H127</f>
        <v>0</v>
      </c>
      <c r="Q127" s="187">
        <v>0</v>
      </c>
      <c r="R127" s="187">
        <f>Q127*H127</f>
        <v>0</v>
      </c>
      <c r="S127" s="187">
        <v>0</v>
      </c>
      <c r="T127" s="188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9" t="s">
        <v>165</v>
      </c>
      <c r="AT127" s="189" t="s">
        <v>161</v>
      </c>
      <c r="AU127" s="189" t="s">
        <v>84</v>
      </c>
      <c r="AY127" s="15" t="s">
        <v>158</v>
      </c>
      <c r="BE127" s="190">
        <f>IF(N127="základná",J127,0)</f>
        <v>0</v>
      </c>
      <c r="BF127" s="190">
        <f>IF(N127="znížená",J127,0)</f>
        <v>0</v>
      </c>
      <c r="BG127" s="190">
        <f>IF(N127="zákl. prenesená",J127,0)</f>
        <v>0</v>
      </c>
      <c r="BH127" s="190">
        <f>IF(N127="zníž. prenesená",J127,0)</f>
        <v>0</v>
      </c>
      <c r="BI127" s="190">
        <f>IF(N127="nulová",J127,0)</f>
        <v>0</v>
      </c>
      <c r="BJ127" s="15" t="s">
        <v>166</v>
      </c>
      <c r="BK127" s="190">
        <f>ROUND(I127*H127,2)</f>
        <v>0</v>
      </c>
      <c r="BL127" s="15" t="s">
        <v>165</v>
      </c>
      <c r="BM127" s="189" t="s">
        <v>116</v>
      </c>
    </row>
    <row r="128" s="2" customFormat="1" ht="16.5" customHeight="1">
      <c r="A128" s="34"/>
      <c r="B128" s="176"/>
      <c r="C128" s="177" t="s">
        <v>185</v>
      </c>
      <c r="D128" s="177" t="s">
        <v>161</v>
      </c>
      <c r="E128" s="178" t="s">
        <v>1664</v>
      </c>
      <c r="F128" s="179" t="s">
        <v>1665</v>
      </c>
      <c r="G128" s="180" t="s">
        <v>188</v>
      </c>
      <c r="H128" s="181">
        <v>1220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84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122</v>
      </c>
    </row>
    <row r="129" s="2" customFormat="1" ht="16.5" customHeight="1">
      <c r="A129" s="34"/>
      <c r="B129" s="176"/>
      <c r="C129" s="177" t="s">
        <v>190</v>
      </c>
      <c r="D129" s="177" t="s">
        <v>161</v>
      </c>
      <c r="E129" s="178" t="s">
        <v>1666</v>
      </c>
      <c r="F129" s="179" t="s">
        <v>1667</v>
      </c>
      <c r="G129" s="180" t="s">
        <v>188</v>
      </c>
      <c r="H129" s="181">
        <v>80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</v>
      </c>
      <c r="R129" s="187">
        <f>Q129*H129</f>
        <v>0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84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217</v>
      </c>
    </row>
    <row r="130" s="2" customFormat="1" ht="16.5" customHeight="1">
      <c r="A130" s="34"/>
      <c r="B130" s="176"/>
      <c r="C130" s="177" t="s">
        <v>194</v>
      </c>
      <c r="D130" s="177" t="s">
        <v>161</v>
      </c>
      <c r="E130" s="178" t="s">
        <v>1668</v>
      </c>
      <c r="F130" s="179" t="s">
        <v>1669</v>
      </c>
      <c r="G130" s="180" t="s">
        <v>261</v>
      </c>
      <c r="H130" s="181">
        <v>129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</v>
      </c>
      <c r="R130" s="187">
        <f>Q130*H130</f>
        <v>0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84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225</v>
      </c>
    </row>
    <row r="131" s="2" customFormat="1" ht="16.5" customHeight="1">
      <c r="A131" s="34"/>
      <c r="B131" s="176"/>
      <c r="C131" s="177" t="s">
        <v>110</v>
      </c>
      <c r="D131" s="177" t="s">
        <v>161</v>
      </c>
      <c r="E131" s="178" t="s">
        <v>1670</v>
      </c>
      <c r="F131" s="179" t="s">
        <v>1671</v>
      </c>
      <c r="G131" s="180" t="s">
        <v>261</v>
      </c>
      <c r="H131" s="181">
        <v>34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</v>
      </c>
      <c r="R131" s="187">
        <f>Q131*H131</f>
        <v>0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84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235</v>
      </c>
    </row>
    <row r="132" s="2" customFormat="1" ht="16.5" customHeight="1">
      <c r="A132" s="34"/>
      <c r="B132" s="176"/>
      <c r="C132" s="177" t="s">
        <v>113</v>
      </c>
      <c r="D132" s="177" t="s">
        <v>161</v>
      </c>
      <c r="E132" s="178" t="s">
        <v>1672</v>
      </c>
      <c r="F132" s="179" t="s">
        <v>1673</v>
      </c>
      <c r="G132" s="180" t="s">
        <v>261</v>
      </c>
      <c r="H132" s="181">
        <v>68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84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243</v>
      </c>
    </row>
    <row r="133" s="2" customFormat="1" ht="16.5" customHeight="1">
      <c r="A133" s="34"/>
      <c r="B133" s="176"/>
      <c r="C133" s="177" t="s">
        <v>116</v>
      </c>
      <c r="D133" s="177" t="s">
        <v>161</v>
      </c>
      <c r="E133" s="178" t="s">
        <v>1674</v>
      </c>
      <c r="F133" s="179" t="s">
        <v>1675</v>
      </c>
      <c r="G133" s="180" t="s">
        <v>261</v>
      </c>
      <c r="H133" s="181">
        <v>260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</v>
      </c>
      <c r="R133" s="187">
        <f>Q133*H133</f>
        <v>0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84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250</v>
      </c>
    </row>
    <row r="134" s="2" customFormat="1" ht="16.5" customHeight="1">
      <c r="A134" s="34"/>
      <c r="B134" s="176"/>
      <c r="C134" s="177" t="s">
        <v>119</v>
      </c>
      <c r="D134" s="177" t="s">
        <v>161</v>
      </c>
      <c r="E134" s="178" t="s">
        <v>1676</v>
      </c>
      <c r="F134" s="179" t="s">
        <v>1677</v>
      </c>
      <c r="G134" s="180" t="s">
        <v>261</v>
      </c>
      <c r="H134" s="181">
        <v>240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</v>
      </c>
      <c r="R134" s="187">
        <f>Q134*H134</f>
        <v>0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84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258</v>
      </c>
    </row>
    <row r="135" s="2" customFormat="1" ht="16.5" customHeight="1">
      <c r="A135" s="34"/>
      <c r="B135" s="176"/>
      <c r="C135" s="177" t="s">
        <v>122</v>
      </c>
      <c r="D135" s="177" t="s">
        <v>161</v>
      </c>
      <c r="E135" s="178" t="s">
        <v>1678</v>
      </c>
      <c r="F135" s="179" t="s">
        <v>1679</v>
      </c>
      <c r="G135" s="180" t="s">
        <v>261</v>
      </c>
      <c r="H135" s="181">
        <v>2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</v>
      </c>
      <c r="R135" s="187">
        <f>Q135*H135</f>
        <v>0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84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268</v>
      </c>
    </row>
    <row r="136" s="2" customFormat="1" ht="16.5" customHeight="1">
      <c r="A136" s="34"/>
      <c r="B136" s="176"/>
      <c r="C136" s="177" t="s">
        <v>125</v>
      </c>
      <c r="D136" s="177" t="s">
        <v>161</v>
      </c>
      <c r="E136" s="178" t="s">
        <v>1680</v>
      </c>
      <c r="F136" s="179" t="s">
        <v>1681</v>
      </c>
      <c r="G136" s="180" t="s">
        <v>261</v>
      </c>
      <c r="H136" s="181">
        <v>2450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</v>
      </c>
      <c r="R136" s="187">
        <f>Q136*H136</f>
        <v>0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84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276</v>
      </c>
    </row>
    <row r="137" s="2" customFormat="1" ht="16.5" customHeight="1">
      <c r="A137" s="34"/>
      <c r="B137" s="176"/>
      <c r="C137" s="177" t="s">
        <v>217</v>
      </c>
      <c r="D137" s="177" t="s">
        <v>161</v>
      </c>
      <c r="E137" s="178" t="s">
        <v>1682</v>
      </c>
      <c r="F137" s="179" t="s">
        <v>1683</v>
      </c>
      <c r="G137" s="180" t="s">
        <v>261</v>
      </c>
      <c r="H137" s="181">
        <v>64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</v>
      </c>
      <c r="R137" s="187">
        <f>Q137*H137</f>
        <v>0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165</v>
      </c>
      <c r="AT137" s="189" t="s">
        <v>161</v>
      </c>
      <c r="AU137" s="189" t="s">
        <v>84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285</v>
      </c>
    </row>
    <row r="138" s="2" customFormat="1" ht="16.5" customHeight="1">
      <c r="A138" s="34"/>
      <c r="B138" s="176"/>
      <c r="C138" s="177" t="s">
        <v>221</v>
      </c>
      <c r="D138" s="177" t="s">
        <v>161</v>
      </c>
      <c r="E138" s="178" t="s">
        <v>1684</v>
      </c>
      <c r="F138" s="179" t="s">
        <v>1685</v>
      </c>
      <c r="G138" s="180" t="s">
        <v>261</v>
      </c>
      <c r="H138" s="181">
        <v>225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</v>
      </c>
      <c r="R138" s="187">
        <f>Q138*H138</f>
        <v>0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84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293</v>
      </c>
    </row>
    <row r="139" s="2" customFormat="1" ht="16.5" customHeight="1">
      <c r="A139" s="34"/>
      <c r="B139" s="176"/>
      <c r="C139" s="177" t="s">
        <v>225</v>
      </c>
      <c r="D139" s="177" t="s">
        <v>161</v>
      </c>
      <c r="E139" s="178" t="s">
        <v>1686</v>
      </c>
      <c r="F139" s="179" t="s">
        <v>1687</v>
      </c>
      <c r="G139" s="180" t="s">
        <v>188</v>
      </c>
      <c r="H139" s="181">
        <v>190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</v>
      </c>
      <c r="R139" s="187">
        <f>Q139*H139</f>
        <v>0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84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302</v>
      </c>
    </row>
    <row r="140" s="2" customFormat="1" ht="16.5" customHeight="1">
      <c r="A140" s="34"/>
      <c r="B140" s="176"/>
      <c r="C140" s="177" t="s">
        <v>231</v>
      </c>
      <c r="D140" s="177" t="s">
        <v>161</v>
      </c>
      <c r="E140" s="178" t="s">
        <v>1688</v>
      </c>
      <c r="F140" s="179" t="s">
        <v>1689</v>
      </c>
      <c r="G140" s="180" t="s">
        <v>188</v>
      </c>
      <c r="H140" s="181">
        <v>1240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</v>
      </c>
      <c r="R140" s="187">
        <f>Q140*H140</f>
        <v>0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84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311</v>
      </c>
    </row>
    <row r="141" s="2" customFormat="1" ht="16.5" customHeight="1">
      <c r="A141" s="34"/>
      <c r="B141" s="176"/>
      <c r="C141" s="177" t="s">
        <v>235</v>
      </c>
      <c r="D141" s="177" t="s">
        <v>161</v>
      </c>
      <c r="E141" s="178" t="s">
        <v>1690</v>
      </c>
      <c r="F141" s="179" t="s">
        <v>1691</v>
      </c>
      <c r="G141" s="180" t="s">
        <v>188</v>
      </c>
      <c r="H141" s="181">
        <v>250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</v>
      </c>
      <c r="R141" s="187">
        <f>Q141*H141</f>
        <v>0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165</v>
      </c>
      <c r="AT141" s="189" t="s">
        <v>161</v>
      </c>
      <c r="AU141" s="189" t="s">
        <v>84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165</v>
      </c>
      <c r="BM141" s="189" t="s">
        <v>325</v>
      </c>
    </row>
    <row r="142" s="2" customFormat="1" ht="16.5" customHeight="1">
      <c r="A142" s="34"/>
      <c r="B142" s="176"/>
      <c r="C142" s="177" t="s">
        <v>239</v>
      </c>
      <c r="D142" s="177" t="s">
        <v>161</v>
      </c>
      <c r="E142" s="178" t="s">
        <v>1692</v>
      </c>
      <c r="F142" s="179" t="s">
        <v>1693</v>
      </c>
      <c r="G142" s="180" t="s">
        <v>188</v>
      </c>
      <c r="H142" s="181">
        <v>410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</v>
      </c>
      <c r="R142" s="187">
        <f>Q142*H142</f>
        <v>0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84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333</v>
      </c>
    </row>
    <row r="143" s="2" customFormat="1" ht="16.5" customHeight="1">
      <c r="A143" s="34"/>
      <c r="B143" s="176"/>
      <c r="C143" s="177" t="s">
        <v>243</v>
      </c>
      <c r="D143" s="177" t="s">
        <v>161</v>
      </c>
      <c r="E143" s="178" t="s">
        <v>1694</v>
      </c>
      <c r="F143" s="179" t="s">
        <v>1695</v>
      </c>
      <c r="G143" s="180" t="s">
        <v>188</v>
      </c>
      <c r="H143" s="181">
        <v>145</v>
      </c>
      <c r="I143" s="182"/>
      <c r="J143" s="183">
        <f>ROUND(I143*H143,2)</f>
        <v>0</v>
      </c>
      <c r="K143" s="184"/>
      <c r="L143" s="35"/>
      <c r="M143" s="185" t="s">
        <v>1</v>
      </c>
      <c r="N143" s="186" t="s">
        <v>42</v>
      </c>
      <c r="O143" s="78"/>
      <c r="P143" s="187">
        <f>O143*H143</f>
        <v>0</v>
      </c>
      <c r="Q143" s="187">
        <v>0</v>
      </c>
      <c r="R143" s="187">
        <f>Q143*H143</f>
        <v>0</v>
      </c>
      <c r="S143" s="187">
        <v>0</v>
      </c>
      <c r="T143" s="188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89" t="s">
        <v>165</v>
      </c>
      <c r="AT143" s="189" t="s">
        <v>161</v>
      </c>
      <c r="AU143" s="189" t="s">
        <v>84</v>
      </c>
      <c r="AY143" s="15" t="s">
        <v>158</v>
      </c>
      <c r="BE143" s="190">
        <f>IF(N143="základná",J143,0)</f>
        <v>0</v>
      </c>
      <c r="BF143" s="190">
        <f>IF(N143="znížená",J143,0)</f>
        <v>0</v>
      </c>
      <c r="BG143" s="190">
        <f>IF(N143="zákl. prenesená",J143,0)</f>
        <v>0</v>
      </c>
      <c r="BH143" s="190">
        <f>IF(N143="zníž. prenesená",J143,0)</f>
        <v>0</v>
      </c>
      <c r="BI143" s="190">
        <f>IF(N143="nulová",J143,0)</f>
        <v>0</v>
      </c>
      <c r="BJ143" s="15" t="s">
        <v>166</v>
      </c>
      <c r="BK143" s="190">
        <f>ROUND(I143*H143,2)</f>
        <v>0</v>
      </c>
      <c r="BL143" s="15" t="s">
        <v>165</v>
      </c>
      <c r="BM143" s="189" t="s">
        <v>342</v>
      </c>
    </row>
    <row r="144" s="2" customFormat="1" ht="16.5" customHeight="1">
      <c r="A144" s="34"/>
      <c r="B144" s="176"/>
      <c r="C144" s="177" t="s">
        <v>7</v>
      </c>
      <c r="D144" s="177" t="s">
        <v>161</v>
      </c>
      <c r="E144" s="178" t="s">
        <v>1696</v>
      </c>
      <c r="F144" s="179" t="s">
        <v>1697</v>
      </c>
      <c r="G144" s="180" t="s">
        <v>188</v>
      </c>
      <c r="H144" s="181">
        <v>10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84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350</v>
      </c>
    </row>
    <row r="145" s="2" customFormat="1" ht="16.5" customHeight="1">
      <c r="A145" s="34"/>
      <c r="B145" s="176"/>
      <c r="C145" s="177" t="s">
        <v>250</v>
      </c>
      <c r="D145" s="177" t="s">
        <v>161</v>
      </c>
      <c r="E145" s="178" t="s">
        <v>1698</v>
      </c>
      <c r="F145" s="179" t="s">
        <v>1699</v>
      </c>
      <c r="G145" s="180" t="s">
        <v>188</v>
      </c>
      <c r="H145" s="181">
        <v>120</v>
      </c>
      <c r="I145" s="182"/>
      <c r="J145" s="183">
        <f>ROUND(I145*H145,2)</f>
        <v>0</v>
      </c>
      <c r="K145" s="184"/>
      <c r="L145" s="35"/>
      <c r="M145" s="185" t="s">
        <v>1</v>
      </c>
      <c r="N145" s="186" t="s">
        <v>42</v>
      </c>
      <c r="O145" s="78"/>
      <c r="P145" s="187">
        <f>O145*H145</f>
        <v>0</v>
      </c>
      <c r="Q145" s="187">
        <v>0</v>
      </c>
      <c r="R145" s="187">
        <f>Q145*H145</f>
        <v>0</v>
      </c>
      <c r="S145" s="187">
        <v>0</v>
      </c>
      <c r="T145" s="188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165</v>
      </c>
      <c r="AT145" s="189" t="s">
        <v>161</v>
      </c>
      <c r="AU145" s="189" t="s">
        <v>84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165</v>
      </c>
      <c r="BM145" s="189" t="s">
        <v>362</v>
      </c>
    </row>
    <row r="146" s="2" customFormat="1" ht="16.5" customHeight="1">
      <c r="A146" s="34"/>
      <c r="B146" s="176"/>
      <c r="C146" s="177" t="s">
        <v>254</v>
      </c>
      <c r="D146" s="177" t="s">
        <v>161</v>
      </c>
      <c r="E146" s="178" t="s">
        <v>1700</v>
      </c>
      <c r="F146" s="179" t="s">
        <v>1701</v>
      </c>
      <c r="G146" s="180" t="s">
        <v>188</v>
      </c>
      <c r="H146" s="181">
        <v>200</v>
      </c>
      <c r="I146" s="182"/>
      <c r="J146" s="183">
        <f>ROUND(I146*H146,2)</f>
        <v>0</v>
      </c>
      <c r="K146" s="184"/>
      <c r="L146" s="35"/>
      <c r="M146" s="185" t="s">
        <v>1</v>
      </c>
      <c r="N146" s="186" t="s">
        <v>42</v>
      </c>
      <c r="O146" s="78"/>
      <c r="P146" s="187">
        <f>O146*H146</f>
        <v>0</v>
      </c>
      <c r="Q146" s="187">
        <v>0</v>
      </c>
      <c r="R146" s="187">
        <f>Q146*H146</f>
        <v>0</v>
      </c>
      <c r="S146" s="187">
        <v>0</v>
      </c>
      <c r="T146" s="188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89" t="s">
        <v>165</v>
      </c>
      <c r="AT146" s="189" t="s">
        <v>161</v>
      </c>
      <c r="AU146" s="189" t="s">
        <v>84</v>
      </c>
      <c r="AY146" s="15" t="s">
        <v>158</v>
      </c>
      <c r="BE146" s="190">
        <f>IF(N146="základná",J146,0)</f>
        <v>0</v>
      </c>
      <c r="BF146" s="190">
        <f>IF(N146="znížená",J146,0)</f>
        <v>0</v>
      </c>
      <c r="BG146" s="190">
        <f>IF(N146="zákl. prenesená",J146,0)</f>
        <v>0</v>
      </c>
      <c r="BH146" s="190">
        <f>IF(N146="zníž. prenesená",J146,0)</f>
        <v>0</v>
      </c>
      <c r="BI146" s="190">
        <f>IF(N146="nulová",J146,0)</f>
        <v>0</v>
      </c>
      <c r="BJ146" s="15" t="s">
        <v>166</v>
      </c>
      <c r="BK146" s="190">
        <f>ROUND(I146*H146,2)</f>
        <v>0</v>
      </c>
      <c r="BL146" s="15" t="s">
        <v>165</v>
      </c>
      <c r="BM146" s="189" t="s">
        <v>371</v>
      </c>
    </row>
    <row r="147" s="2" customFormat="1" ht="16.5" customHeight="1">
      <c r="A147" s="34"/>
      <c r="B147" s="176"/>
      <c r="C147" s="177" t="s">
        <v>258</v>
      </c>
      <c r="D147" s="177" t="s">
        <v>161</v>
      </c>
      <c r="E147" s="178" t="s">
        <v>1702</v>
      </c>
      <c r="F147" s="179" t="s">
        <v>1703</v>
      </c>
      <c r="G147" s="180" t="s">
        <v>261</v>
      </c>
      <c r="H147" s="181">
        <v>398</v>
      </c>
      <c r="I147" s="182"/>
      <c r="J147" s="183">
        <f>ROUND(I147*H147,2)</f>
        <v>0</v>
      </c>
      <c r="K147" s="184"/>
      <c r="L147" s="35"/>
      <c r="M147" s="185" t="s">
        <v>1</v>
      </c>
      <c r="N147" s="186" t="s">
        <v>42</v>
      </c>
      <c r="O147" s="78"/>
      <c r="P147" s="187">
        <f>O147*H147</f>
        <v>0</v>
      </c>
      <c r="Q147" s="187">
        <v>0</v>
      </c>
      <c r="R147" s="187">
        <f>Q147*H147</f>
        <v>0</v>
      </c>
      <c r="S147" s="187">
        <v>0</v>
      </c>
      <c r="T147" s="188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165</v>
      </c>
      <c r="AT147" s="189" t="s">
        <v>161</v>
      </c>
      <c r="AU147" s="189" t="s">
        <v>84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165</v>
      </c>
      <c r="BM147" s="189" t="s">
        <v>381</v>
      </c>
    </row>
    <row r="148" s="2" customFormat="1" ht="16.5" customHeight="1">
      <c r="A148" s="34"/>
      <c r="B148" s="176"/>
      <c r="C148" s="177" t="s">
        <v>263</v>
      </c>
      <c r="D148" s="177" t="s">
        <v>161</v>
      </c>
      <c r="E148" s="178" t="s">
        <v>1704</v>
      </c>
      <c r="F148" s="179" t="s">
        <v>1705</v>
      </c>
      <c r="G148" s="180" t="s">
        <v>261</v>
      </c>
      <c r="H148" s="181">
        <v>26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84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389</v>
      </c>
    </row>
    <row r="149" s="2" customFormat="1" ht="16.5" customHeight="1">
      <c r="A149" s="34"/>
      <c r="B149" s="176"/>
      <c r="C149" s="177" t="s">
        <v>268</v>
      </c>
      <c r="D149" s="177" t="s">
        <v>161</v>
      </c>
      <c r="E149" s="178" t="s">
        <v>1706</v>
      </c>
      <c r="F149" s="179" t="s">
        <v>1707</v>
      </c>
      <c r="G149" s="180" t="s">
        <v>261</v>
      </c>
      <c r="H149" s="181">
        <v>38</v>
      </c>
      <c r="I149" s="182"/>
      <c r="J149" s="183">
        <f>ROUND(I149*H149,2)</f>
        <v>0</v>
      </c>
      <c r="K149" s="184"/>
      <c r="L149" s="35"/>
      <c r="M149" s="185" t="s">
        <v>1</v>
      </c>
      <c r="N149" s="186" t="s">
        <v>42</v>
      </c>
      <c r="O149" s="78"/>
      <c r="P149" s="187">
        <f>O149*H149</f>
        <v>0</v>
      </c>
      <c r="Q149" s="187">
        <v>0</v>
      </c>
      <c r="R149" s="187">
        <f>Q149*H149</f>
        <v>0</v>
      </c>
      <c r="S149" s="187">
        <v>0</v>
      </c>
      <c r="T149" s="188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9" t="s">
        <v>165</v>
      </c>
      <c r="AT149" s="189" t="s">
        <v>161</v>
      </c>
      <c r="AU149" s="189" t="s">
        <v>84</v>
      </c>
      <c r="AY149" s="15" t="s">
        <v>158</v>
      </c>
      <c r="BE149" s="190">
        <f>IF(N149="základná",J149,0)</f>
        <v>0</v>
      </c>
      <c r="BF149" s="190">
        <f>IF(N149="znížená",J149,0)</f>
        <v>0</v>
      </c>
      <c r="BG149" s="190">
        <f>IF(N149="zákl. prenesená",J149,0)</f>
        <v>0</v>
      </c>
      <c r="BH149" s="190">
        <f>IF(N149="zníž. prenesená",J149,0)</f>
        <v>0</v>
      </c>
      <c r="BI149" s="190">
        <f>IF(N149="nulová",J149,0)</f>
        <v>0</v>
      </c>
      <c r="BJ149" s="15" t="s">
        <v>166</v>
      </c>
      <c r="BK149" s="190">
        <f>ROUND(I149*H149,2)</f>
        <v>0</v>
      </c>
      <c r="BL149" s="15" t="s">
        <v>165</v>
      </c>
      <c r="BM149" s="189" t="s">
        <v>569</v>
      </c>
    </row>
    <row r="150" s="2" customFormat="1" ht="16.5" customHeight="1">
      <c r="A150" s="34"/>
      <c r="B150" s="176"/>
      <c r="C150" s="177" t="s">
        <v>272</v>
      </c>
      <c r="D150" s="177" t="s">
        <v>161</v>
      </c>
      <c r="E150" s="178" t="s">
        <v>1708</v>
      </c>
      <c r="F150" s="179" t="s">
        <v>1709</v>
      </c>
      <c r="G150" s="180" t="s">
        <v>261</v>
      </c>
      <c r="H150" s="181">
        <v>128</v>
      </c>
      <c r="I150" s="182"/>
      <c r="J150" s="183">
        <f>ROUND(I150*H150,2)</f>
        <v>0</v>
      </c>
      <c r="K150" s="184"/>
      <c r="L150" s="35"/>
      <c r="M150" s="185" t="s">
        <v>1</v>
      </c>
      <c r="N150" s="186" t="s">
        <v>42</v>
      </c>
      <c r="O150" s="78"/>
      <c r="P150" s="187">
        <f>O150*H150</f>
        <v>0</v>
      </c>
      <c r="Q150" s="187">
        <v>0</v>
      </c>
      <c r="R150" s="187">
        <f>Q150*H150</f>
        <v>0</v>
      </c>
      <c r="S150" s="187">
        <v>0</v>
      </c>
      <c r="T150" s="188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165</v>
      </c>
      <c r="AT150" s="189" t="s">
        <v>161</v>
      </c>
      <c r="AU150" s="189" t="s">
        <v>84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578</v>
      </c>
    </row>
    <row r="151" s="2" customFormat="1" ht="16.5" customHeight="1">
      <c r="A151" s="34"/>
      <c r="B151" s="176"/>
      <c r="C151" s="177" t="s">
        <v>276</v>
      </c>
      <c r="D151" s="177" t="s">
        <v>161</v>
      </c>
      <c r="E151" s="178" t="s">
        <v>1710</v>
      </c>
      <c r="F151" s="179" t="s">
        <v>1711</v>
      </c>
      <c r="G151" s="180" t="s">
        <v>261</v>
      </c>
      <c r="H151" s="181">
        <v>4</v>
      </c>
      <c r="I151" s="182"/>
      <c r="J151" s="183">
        <f>ROUND(I151*H151,2)</f>
        <v>0</v>
      </c>
      <c r="K151" s="184"/>
      <c r="L151" s="35"/>
      <c r="M151" s="185" t="s">
        <v>1</v>
      </c>
      <c r="N151" s="186" t="s">
        <v>42</v>
      </c>
      <c r="O151" s="78"/>
      <c r="P151" s="187">
        <f>O151*H151</f>
        <v>0</v>
      </c>
      <c r="Q151" s="187">
        <v>0</v>
      </c>
      <c r="R151" s="187">
        <f>Q151*H151</f>
        <v>0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9" t="s">
        <v>165</v>
      </c>
      <c r="AT151" s="189" t="s">
        <v>161</v>
      </c>
      <c r="AU151" s="189" t="s">
        <v>84</v>
      </c>
      <c r="AY151" s="15" t="s">
        <v>158</v>
      </c>
      <c r="BE151" s="190">
        <f>IF(N151="základná",J151,0)</f>
        <v>0</v>
      </c>
      <c r="BF151" s="190">
        <f>IF(N151="znížená",J151,0)</f>
        <v>0</v>
      </c>
      <c r="BG151" s="190">
        <f>IF(N151="zákl. prenesená",J151,0)</f>
        <v>0</v>
      </c>
      <c r="BH151" s="190">
        <f>IF(N151="zníž. prenesená",J151,0)</f>
        <v>0</v>
      </c>
      <c r="BI151" s="190">
        <f>IF(N151="nulová",J151,0)</f>
        <v>0</v>
      </c>
      <c r="BJ151" s="15" t="s">
        <v>166</v>
      </c>
      <c r="BK151" s="190">
        <f>ROUND(I151*H151,2)</f>
        <v>0</v>
      </c>
      <c r="BL151" s="15" t="s">
        <v>165</v>
      </c>
      <c r="BM151" s="189" t="s">
        <v>586</v>
      </c>
    </row>
    <row r="152" s="2" customFormat="1" ht="16.5" customHeight="1">
      <c r="A152" s="34"/>
      <c r="B152" s="176"/>
      <c r="C152" s="177" t="s">
        <v>280</v>
      </c>
      <c r="D152" s="177" t="s">
        <v>161</v>
      </c>
      <c r="E152" s="178" t="s">
        <v>1712</v>
      </c>
      <c r="F152" s="179" t="s">
        <v>1713</v>
      </c>
      <c r="G152" s="180" t="s">
        <v>261</v>
      </c>
      <c r="H152" s="181">
        <v>129</v>
      </c>
      <c r="I152" s="182"/>
      <c r="J152" s="183">
        <f>ROUND(I152*H152,2)</f>
        <v>0</v>
      </c>
      <c r="K152" s="184"/>
      <c r="L152" s="35"/>
      <c r="M152" s="185" t="s">
        <v>1</v>
      </c>
      <c r="N152" s="186" t="s">
        <v>42</v>
      </c>
      <c r="O152" s="78"/>
      <c r="P152" s="187">
        <f>O152*H152</f>
        <v>0</v>
      </c>
      <c r="Q152" s="187">
        <v>0</v>
      </c>
      <c r="R152" s="187">
        <f>Q152*H152</f>
        <v>0</v>
      </c>
      <c r="S152" s="187">
        <v>0</v>
      </c>
      <c r="T152" s="188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89" t="s">
        <v>165</v>
      </c>
      <c r="AT152" s="189" t="s">
        <v>161</v>
      </c>
      <c r="AU152" s="189" t="s">
        <v>84</v>
      </c>
      <c r="AY152" s="15" t="s">
        <v>158</v>
      </c>
      <c r="BE152" s="190">
        <f>IF(N152="základná",J152,0)</f>
        <v>0</v>
      </c>
      <c r="BF152" s="190">
        <f>IF(N152="znížená",J152,0)</f>
        <v>0</v>
      </c>
      <c r="BG152" s="190">
        <f>IF(N152="zákl. prenesená",J152,0)</f>
        <v>0</v>
      </c>
      <c r="BH152" s="190">
        <f>IF(N152="zníž. prenesená",J152,0)</f>
        <v>0</v>
      </c>
      <c r="BI152" s="190">
        <f>IF(N152="nulová",J152,0)</f>
        <v>0</v>
      </c>
      <c r="BJ152" s="15" t="s">
        <v>166</v>
      </c>
      <c r="BK152" s="190">
        <f>ROUND(I152*H152,2)</f>
        <v>0</v>
      </c>
      <c r="BL152" s="15" t="s">
        <v>165</v>
      </c>
      <c r="BM152" s="189" t="s">
        <v>592</v>
      </c>
    </row>
    <row r="153" s="2" customFormat="1" ht="16.5" customHeight="1">
      <c r="A153" s="34"/>
      <c r="B153" s="176"/>
      <c r="C153" s="177" t="s">
        <v>285</v>
      </c>
      <c r="D153" s="177" t="s">
        <v>161</v>
      </c>
      <c r="E153" s="178" t="s">
        <v>1714</v>
      </c>
      <c r="F153" s="179" t="s">
        <v>1715</v>
      </c>
      <c r="G153" s="180" t="s">
        <v>261</v>
      </c>
      <c r="H153" s="181">
        <v>35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</v>
      </c>
      <c r="R153" s="187">
        <f>Q153*H153</f>
        <v>0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165</v>
      </c>
      <c r="AT153" s="189" t="s">
        <v>161</v>
      </c>
      <c r="AU153" s="189" t="s">
        <v>84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744</v>
      </c>
    </row>
    <row r="154" s="2" customFormat="1" ht="16.5" customHeight="1">
      <c r="A154" s="34"/>
      <c r="B154" s="176"/>
      <c r="C154" s="177" t="s">
        <v>289</v>
      </c>
      <c r="D154" s="177" t="s">
        <v>161</v>
      </c>
      <c r="E154" s="178" t="s">
        <v>1716</v>
      </c>
      <c r="F154" s="179" t="s">
        <v>1717</v>
      </c>
      <c r="G154" s="180" t="s">
        <v>261</v>
      </c>
      <c r="H154" s="181">
        <v>4</v>
      </c>
      <c r="I154" s="182"/>
      <c r="J154" s="183">
        <f>ROUND(I154*H154,2)</f>
        <v>0</v>
      </c>
      <c r="K154" s="184"/>
      <c r="L154" s="35"/>
      <c r="M154" s="185" t="s">
        <v>1</v>
      </c>
      <c r="N154" s="186" t="s">
        <v>42</v>
      </c>
      <c r="O154" s="78"/>
      <c r="P154" s="187">
        <f>O154*H154</f>
        <v>0</v>
      </c>
      <c r="Q154" s="187">
        <v>0</v>
      </c>
      <c r="R154" s="187">
        <f>Q154*H154</f>
        <v>0</v>
      </c>
      <c r="S154" s="187">
        <v>0</v>
      </c>
      <c r="T154" s="188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89" t="s">
        <v>165</v>
      </c>
      <c r="AT154" s="189" t="s">
        <v>161</v>
      </c>
      <c r="AU154" s="189" t="s">
        <v>84</v>
      </c>
      <c r="AY154" s="15" t="s">
        <v>158</v>
      </c>
      <c r="BE154" s="190">
        <f>IF(N154="základná",J154,0)</f>
        <v>0</v>
      </c>
      <c r="BF154" s="190">
        <f>IF(N154="znížená",J154,0)</f>
        <v>0</v>
      </c>
      <c r="BG154" s="190">
        <f>IF(N154="zákl. prenesená",J154,0)</f>
        <v>0</v>
      </c>
      <c r="BH154" s="190">
        <f>IF(N154="zníž. prenesená",J154,0)</f>
        <v>0</v>
      </c>
      <c r="BI154" s="190">
        <f>IF(N154="nulová",J154,0)</f>
        <v>0</v>
      </c>
      <c r="BJ154" s="15" t="s">
        <v>166</v>
      </c>
      <c r="BK154" s="190">
        <f>ROUND(I154*H154,2)</f>
        <v>0</v>
      </c>
      <c r="BL154" s="15" t="s">
        <v>165</v>
      </c>
      <c r="BM154" s="189" t="s">
        <v>993</v>
      </c>
    </row>
    <row r="155" s="2" customFormat="1" ht="16.5" customHeight="1">
      <c r="A155" s="34"/>
      <c r="B155" s="176"/>
      <c r="C155" s="177" t="s">
        <v>293</v>
      </c>
      <c r="D155" s="177" t="s">
        <v>161</v>
      </c>
      <c r="E155" s="178" t="s">
        <v>1718</v>
      </c>
      <c r="F155" s="179" t="s">
        <v>1719</v>
      </c>
      <c r="G155" s="180" t="s">
        <v>261</v>
      </c>
      <c r="H155" s="181">
        <v>13</v>
      </c>
      <c r="I155" s="182"/>
      <c r="J155" s="183">
        <f>ROUND(I155*H155,2)</f>
        <v>0</v>
      </c>
      <c r="K155" s="184"/>
      <c r="L155" s="35"/>
      <c r="M155" s="185" t="s">
        <v>1</v>
      </c>
      <c r="N155" s="186" t="s">
        <v>42</v>
      </c>
      <c r="O155" s="78"/>
      <c r="P155" s="187">
        <f>O155*H155</f>
        <v>0</v>
      </c>
      <c r="Q155" s="187">
        <v>0</v>
      </c>
      <c r="R155" s="187">
        <f>Q155*H155</f>
        <v>0</v>
      </c>
      <c r="S155" s="187">
        <v>0</v>
      </c>
      <c r="T155" s="188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165</v>
      </c>
      <c r="AT155" s="189" t="s">
        <v>161</v>
      </c>
      <c r="AU155" s="189" t="s">
        <v>84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165</v>
      </c>
      <c r="BM155" s="189" t="s">
        <v>999</v>
      </c>
    </row>
    <row r="156" s="2" customFormat="1" ht="16.5" customHeight="1">
      <c r="A156" s="34"/>
      <c r="B156" s="176"/>
      <c r="C156" s="177" t="s">
        <v>298</v>
      </c>
      <c r="D156" s="177" t="s">
        <v>161</v>
      </c>
      <c r="E156" s="178" t="s">
        <v>1720</v>
      </c>
      <c r="F156" s="179" t="s">
        <v>1721</v>
      </c>
      <c r="G156" s="180" t="s">
        <v>261</v>
      </c>
      <c r="H156" s="181">
        <v>73</v>
      </c>
      <c r="I156" s="182"/>
      <c r="J156" s="183">
        <f>ROUND(I156*H156,2)</f>
        <v>0</v>
      </c>
      <c r="K156" s="184"/>
      <c r="L156" s="35"/>
      <c r="M156" s="185" t="s">
        <v>1</v>
      </c>
      <c r="N156" s="186" t="s">
        <v>42</v>
      </c>
      <c r="O156" s="78"/>
      <c r="P156" s="187">
        <f>O156*H156</f>
        <v>0</v>
      </c>
      <c r="Q156" s="187">
        <v>0</v>
      </c>
      <c r="R156" s="187">
        <f>Q156*H156</f>
        <v>0</v>
      </c>
      <c r="S156" s="187">
        <v>0</v>
      </c>
      <c r="T156" s="188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89" t="s">
        <v>165</v>
      </c>
      <c r="AT156" s="189" t="s">
        <v>161</v>
      </c>
      <c r="AU156" s="189" t="s">
        <v>84</v>
      </c>
      <c r="AY156" s="15" t="s">
        <v>158</v>
      </c>
      <c r="BE156" s="190">
        <f>IF(N156="základná",J156,0)</f>
        <v>0</v>
      </c>
      <c r="BF156" s="190">
        <f>IF(N156="znížená",J156,0)</f>
        <v>0</v>
      </c>
      <c r="BG156" s="190">
        <f>IF(N156="zákl. prenesená",J156,0)</f>
        <v>0</v>
      </c>
      <c r="BH156" s="190">
        <f>IF(N156="zníž. prenesená",J156,0)</f>
        <v>0</v>
      </c>
      <c r="BI156" s="190">
        <f>IF(N156="nulová",J156,0)</f>
        <v>0</v>
      </c>
      <c r="BJ156" s="15" t="s">
        <v>166</v>
      </c>
      <c r="BK156" s="190">
        <f>ROUND(I156*H156,2)</f>
        <v>0</v>
      </c>
      <c r="BL156" s="15" t="s">
        <v>165</v>
      </c>
      <c r="BM156" s="189" t="s">
        <v>1007</v>
      </c>
    </row>
    <row r="157" s="2" customFormat="1" ht="16.5" customHeight="1">
      <c r="A157" s="34"/>
      <c r="B157" s="176"/>
      <c r="C157" s="177" t="s">
        <v>302</v>
      </c>
      <c r="D157" s="177" t="s">
        <v>161</v>
      </c>
      <c r="E157" s="178" t="s">
        <v>1722</v>
      </c>
      <c r="F157" s="179" t="s">
        <v>1723</v>
      </c>
      <c r="G157" s="180" t="s">
        <v>261</v>
      </c>
      <c r="H157" s="181">
        <v>73</v>
      </c>
      <c r="I157" s="182"/>
      <c r="J157" s="183">
        <f>ROUND(I157*H157,2)</f>
        <v>0</v>
      </c>
      <c r="K157" s="184"/>
      <c r="L157" s="35"/>
      <c r="M157" s="185" t="s">
        <v>1</v>
      </c>
      <c r="N157" s="186" t="s">
        <v>42</v>
      </c>
      <c r="O157" s="78"/>
      <c r="P157" s="187">
        <f>O157*H157</f>
        <v>0</v>
      </c>
      <c r="Q157" s="187">
        <v>0</v>
      </c>
      <c r="R157" s="187">
        <f>Q157*H157</f>
        <v>0</v>
      </c>
      <c r="S157" s="187">
        <v>0</v>
      </c>
      <c r="T157" s="188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89" t="s">
        <v>165</v>
      </c>
      <c r="AT157" s="189" t="s">
        <v>161</v>
      </c>
      <c r="AU157" s="189" t="s">
        <v>84</v>
      </c>
      <c r="AY157" s="15" t="s">
        <v>158</v>
      </c>
      <c r="BE157" s="190">
        <f>IF(N157="základná",J157,0)</f>
        <v>0</v>
      </c>
      <c r="BF157" s="190">
        <f>IF(N157="znížená",J157,0)</f>
        <v>0</v>
      </c>
      <c r="BG157" s="190">
        <f>IF(N157="zákl. prenesená",J157,0)</f>
        <v>0</v>
      </c>
      <c r="BH157" s="190">
        <f>IF(N157="zníž. prenesená",J157,0)</f>
        <v>0</v>
      </c>
      <c r="BI157" s="190">
        <f>IF(N157="nulová",J157,0)</f>
        <v>0</v>
      </c>
      <c r="BJ157" s="15" t="s">
        <v>166</v>
      </c>
      <c r="BK157" s="190">
        <f>ROUND(I157*H157,2)</f>
        <v>0</v>
      </c>
      <c r="BL157" s="15" t="s">
        <v>165</v>
      </c>
      <c r="BM157" s="189" t="s">
        <v>1015</v>
      </c>
    </row>
    <row r="158" s="2" customFormat="1" ht="24.15" customHeight="1">
      <c r="A158" s="34"/>
      <c r="B158" s="176"/>
      <c r="C158" s="177" t="s">
        <v>307</v>
      </c>
      <c r="D158" s="177" t="s">
        <v>161</v>
      </c>
      <c r="E158" s="178" t="s">
        <v>1724</v>
      </c>
      <c r="F158" s="179" t="s">
        <v>1725</v>
      </c>
      <c r="G158" s="180" t="s">
        <v>261</v>
      </c>
      <c r="H158" s="181">
        <v>52</v>
      </c>
      <c r="I158" s="182"/>
      <c r="J158" s="183">
        <f>ROUND(I158*H158,2)</f>
        <v>0</v>
      </c>
      <c r="K158" s="184"/>
      <c r="L158" s="35"/>
      <c r="M158" s="185" t="s">
        <v>1</v>
      </c>
      <c r="N158" s="186" t="s">
        <v>42</v>
      </c>
      <c r="O158" s="78"/>
      <c r="P158" s="187">
        <f>O158*H158</f>
        <v>0</v>
      </c>
      <c r="Q158" s="187">
        <v>0</v>
      </c>
      <c r="R158" s="187">
        <f>Q158*H158</f>
        <v>0</v>
      </c>
      <c r="S158" s="187">
        <v>0</v>
      </c>
      <c r="T158" s="188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89" t="s">
        <v>165</v>
      </c>
      <c r="AT158" s="189" t="s">
        <v>161</v>
      </c>
      <c r="AU158" s="189" t="s">
        <v>84</v>
      </c>
      <c r="AY158" s="15" t="s">
        <v>158</v>
      </c>
      <c r="BE158" s="190">
        <f>IF(N158="základná",J158,0)</f>
        <v>0</v>
      </c>
      <c r="BF158" s="190">
        <f>IF(N158="znížená",J158,0)</f>
        <v>0</v>
      </c>
      <c r="BG158" s="190">
        <f>IF(N158="zákl. prenesená",J158,0)</f>
        <v>0</v>
      </c>
      <c r="BH158" s="190">
        <f>IF(N158="zníž. prenesená",J158,0)</f>
        <v>0</v>
      </c>
      <c r="BI158" s="190">
        <f>IF(N158="nulová",J158,0)</f>
        <v>0</v>
      </c>
      <c r="BJ158" s="15" t="s">
        <v>166</v>
      </c>
      <c r="BK158" s="190">
        <f>ROUND(I158*H158,2)</f>
        <v>0</v>
      </c>
      <c r="BL158" s="15" t="s">
        <v>165</v>
      </c>
      <c r="BM158" s="189" t="s">
        <v>1021</v>
      </c>
    </row>
    <row r="159" s="2" customFormat="1" ht="16.5" customHeight="1">
      <c r="A159" s="34"/>
      <c r="B159" s="176"/>
      <c r="C159" s="177" t="s">
        <v>311</v>
      </c>
      <c r="D159" s="177" t="s">
        <v>161</v>
      </c>
      <c r="E159" s="178" t="s">
        <v>1726</v>
      </c>
      <c r="F159" s="179" t="s">
        <v>1727</v>
      </c>
      <c r="G159" s="180" t="s">
        <v>261</v>
      </c>
      <c r="H159" s="181">
        <v>2</v>
      </c>
      <c r="I159" s="182"/>
      <c r="J159" s="183">
        <f>ROUND(I159*H159,2)</f>
        <v>0</v>
      </c>
      <c r="K159" s="184"/>
      <c r="L159" s="35"/>
      <c r="M159" s="185" t="s">
        <v>1</v>
      </c>
      <c r="N159" s="186" t="s">
        <v>42</v>
      </c>
      <c r="O159" s="78"/>
      <c r="P159" s="187">
        <f>O159*H159</f>
        <v>0</v>
      </c>
      <c r="Q159" s="187">
        <v>0</v>
      </c>
      <c r="R159" s="187">
        <f>Q159*H159</f>
        <v>0</v>
      </c>
      <c r="S159" s="187">
        <v>0</v>
      </c>
      <c r="T159" s="188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165</v>
      </c>
      <c r="AT159" s="189" t="s">
        <v>161</v>
      </c>
      <c r="AU159" s="189" t="s">
        <v>84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1029</v>
      </c>
    </row>
    <row r="160" s="2" customFormat="1" ht="16.5" customHeight="1">
      <c r="A160" s="34"/>
      <c r="B160" s="176"/>
      <c r="C160" s="177" t="s">
        <v>317</v>
      </c>
      <c r="D160" s="177" t="s">
        <v>161</v>
      </c>
      <c r="E160" s="178" t="s">
        <v>1728</v>
      </c>
      <c r="F160" s="179" t="s">
        <v>1729</v>
      </c>
      <c r="G160" s="180" t="s">
        <v>261</v>
      </c>
      <c r="H160" s="181">
        <v>4</v>
      </c>
      <c r="I160" s="182"/>
      <c r="J160" s="183">
        <f>ROUND(I160*H160,2)</f>
        <v>0</v>
      </c>
      <c r="K160" s="184"/>
      <c r="L160" s="35"/>
      <c r="M160" s="185" t="s">
        <v>1</v>
      </c>
      <c r="N160" s="186" t="s">
        <v>42</v>
      </c>
      <c r="O160" s="78"/>
      <c r="P160" s="187">
        <f>O160*H160</f>
        <v>0</v>
      </c>
      <c r="Q160" s="187">
        <v>0</v>
      </c>
      <c r="R160" s="187">
        <f>Q160*H160</f>
        <v>0</v>
      </c>
      <c r="S160" s="187">
        <v>0</v>
      </c>
      <c r="T160" s="188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89" t="s">
        <v>165</v>
      </c>
      <c r="AT160" s="189" t="s">
        <v>161</v>
      </c>
      <c r="AU160" s="189" t="s">
        <v>84</v>
      </c>
      <c r="AY160" s="15" t="s">
        <v>158</v>
      </c>
      <c r="BE160" s="190">
        <f>IF(N160="základná",J160,0)</f>
        <v>0</v>
      </c>
      <c r="BF160" s="190">
        <f>IF(N160="znížená",J160,0)</f>
        <v>0</v>
      </c>
      <c r="BG160" s="190">
        <f>IF(N160="zákl. prenesená",J160,0)</f>
        <v>0</v>
      </c>
      <c r="BH160" s="190">
        <f>IF(N160="zníž. prenesená",J160,0)</f>
        <v>0</v>
      </c>
      <c r="BI160" s="190">
        <f>IF(N160="nulová",J160,0)</f>
        <v>0</v>
      </c>
      <c r="BJ160" s="15" t="s">
        <v>166</v>
      </c>
      <c r="BK160" s="190">
        <f>ROUND(I160*H160,2)</f>
        <v>0</v>
      </c>
      <c r="BL160" s="15" t="s">
        <v>165</v>
      </c>
      <c r="BM160" s="189" t="s">
        <v>1037</v>
      </c>
    </row>
    <row r="161" s="2" customFormat="1" ht="16.5" customHeight="1">
      <c r="A161" s="34"/>
      <c r="B161" s="176"/>
      <c r="C161" s="177" t="s">
        <v>325</v>
      </c>
      <c r="D161" s="177" t="s">
        <v>161</v>
      </c>
      <c r="E161" s="178" t="s">
        <v>1730</v>
      </c>
      <c r="F161" s="179" t="s">
        <v>1731</v>
      </c>
      <c r="G161" s="180" t="s">
        <v>261</v>
      </c>
      <c r="H161" s="181">
        <v>42</v>
      </c>
      <c r="I161" s="182"/>
      <c r="J161" s="183">
        <f>ROUND(I161*H161,2)</f>
        <v>0</v>
      </c>
      <c r="K161" s="184"/>
      <c r="L161" s="35"/>
      <c r="M161" s="185" t="s">
        <v>1</v>
      </c>
      <c r="N161" s="186" t="s">
        <v>42</v>
      </c>
      <c r="O161" s="78"/>
      <c r="P161" s="187">
        <f>O161*H161</f>
        <v>0</v>
      </c>
      <c r="Q161" s="187">
        <v>0</v>
      </c>
      <c r="R161" s="187">
        <f>Q161*H161</f>
        <v>0</v>
      </c>
      <c r="S161" s="187">
        <v>0</v>
      </c>
      <c r="T161" s="188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165</v>
      </c>
      <c r="AT161" s="189" t="s">
        <v>161</v>
      </c>
      <c r="AU161" s="189" t="s">
        <v>84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1045</v>
      </c>
    </row>
    <row r="162" s="2" customFormat="1" ht="16.5" customHeight="1">
      <c r="A162" s="34"/>
      <c r="B162" s="176"/>
      <c r="C162" s="177" t="s">
        <v>329</v>
      </c>
      <c r="D162" s="177" t="s">
        <v>161</v>
      </c>
      <c r="E162" s="178" t="s">
        <v>1732</v>
      </c>
      <c r="F162" s="179" t="s">
        <v>1733</v>
      </c>
      <c r="G162" s="180" t="s">
        <v>261</v>
      </c>
      <c r="H162" s="181">
        <v>2</v>
      </c>
      <c r="I162" s="182"/>
      <c r="J162" s="183">
        <f>ROUND(I162*H162,2)</f>
        <v>0</v>
      </c>
      <c r="K162" s="184"/>
      <c r="L162" s="35"/>
      <c r="M162" s="185" t="s">
        <v>1</v>
      </c>
      <c r="N162" s="186" t="s">
        <v>42</v>
      </c>
      <c r="O162" s="78"/>
      <c r="P162" s="187">
        <f>O162*H162</f>
        <v>0</v>
      </c>
      <c r="Q162" s="187">
        <v>0</v>
      </c>
      <c r="R162" s="187">
        <f>Q162*H162</f>
        <v>0</v>
      </c>
      <c r="S162" s="187">
        <v>0</v>
      </c>
      <c r="T162" s="188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89" t="s">
        <v>165</v>
      </c>
      <c r="AT162" s="189" t="s">
        <v>161</v>
      </c>
      <c r="AU162" s="189" t="s">
        <v>84</v>
      </c>
      <c r="AY162" s="15" t="s">
        <v>158</v>
      </c>
      <c r="BE162" s="190">
        <f>IF(N162="základná",J162,0)</f>
        <v>0</v>
      </c>
      <c r="BF162" s="190">
        <f>IF(N162="znížená",J162,0)</f>
        <v>0</v>
      </c>
      <c r="BG162" s="190">
        <f>IF(N162="zákl. prenesená",J162,0)</f>
        <v>0</v>
      </c>
      <c r="BH162" s="190">
        <f>IF(N162="zníž. prenesená",J162,0)</f>
        <v>0</v>
      </c>
      <c r="BI162" s="190">
        <f>IF(N162="nulová",J162,0)</f>
        <v>0</v>
      </c>
      <c r="BJ162" s="15" t="s">
        <v>166</v>
      </c>
      <c r="BK162" s="190">
        <f>ROUND(I162*H162,2)</f>
        <v>0</v>
      </c>
      <c r="BL162" s="15" t="s">
        <v>165</v>
      </c>
      <c r="BM162" s="189" t="s">
        <v>1049</v>
      </c>
    </row>
    <row r="163" s="2" customFormat="1" ht="16.5" customHeight="1">
      <c r="A163" s="34"/>
      <c r="B163" s="176"/>
      <c r="C163" s="177" t="s">
        <v>333</v>
      </c>
      <c r="D163" s="177" t="s">
        <v>161</v>
      </c>
      <c r="E163" s="178" t="s">
        <v>1734</v>
      </c>
      <c r="F163" s="179" t="s">
        <v>1735</v>
      </c>
      <c r="G163" s="180" t="s">
        <v>261</v>
      </c>
      <c r="H163" s="181">
        <v>2</v>
      </c>
      <c r="I163" s="182"/>
      <c r="J163" s="183">
        <f>ROUND(I163*H163,2)</f>
        <v>0</v>
      </c>
      <c r="K163" s="184"/>
      <c r="L163" s="35"/>
      <c r="M163" s="185" t="s">
        <v>1</v>
      </c>
      <c r="N163" s="186" t="s">
        <v>42</v>
      </c>
      <c r="O163" s="78"/>
      <c r="P163" s="187">
        <f>O163*H163</f>
        <v>0</v>
      </c>
      <c r="Q163" s="187">
        <v>0</v>
      </c>
      <c r="R163" s="187">
        <f>Q163*H163</f>
        <v>0</v>
      </c>
      <c r="S163" s="187">
        <v>0</v>
      </c>
      <c r="T163" s="188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89" t="s">
        <v>165</v>
      </c>
      <c r="AT163" s="189" t="s">
        <v>161</v>
      </c>
      <c r="AU163" s="189" t="s">
        <v>84</v>
      </c>
      <c r="AY163" s="15" t="s">
        <v>158</v>
      </c>
      <c r="BE163" s="190">
        <f>IF(N163="základná",J163,0)</f>
        <v>0</v>
      </c>
      <c r="BF163" s="190">
        <f>IF(N163="znížená",J163,0)</f>
        <v>0</v>
      </c>
      <c r="BG163" s="190">
        <f>IF(N163="zákl. prenesená",J163,0)</f>
        <v>0</v>
      </c>
      <c r="BH163" s="190">
        <f>IF(N163="zníž. prenesená",J163,0)</f>
        <v>0</v>
      </c>
      <c r="BI163" s="190">
        <f>IF(N163="nulová",J163,0)</f>
        <v>0</v>
      </c>
      <c r="BJ163" s="15" t="s">
        <v>166</v>
      </c>
      <c r="BK163" s="190">
        <f>ROUND(I163*H163,2)</f>
        <v>0</v>
      </c>
      <c r="BL163" s="15" t="s">
        <v>165</v>
      </c>
      <c r="BM163" s="189" t="s">
        <v>1057</v>
      </c>
    </row>
    <row r="164" s="2" customFormat="1" ht="16.5" customHeight="1">
      <c r="A164" s="34"/>
      <c r="B164" s="176"/>
      <c r="C164" s="177" t="s">
        <v>338</v>
      </c>
      <c r="D164" s="177" t="s">
        <v>161</v>
      </c>
      <c r="E164" s="178" t="s">
        <v>1736</v>
      </c>
      <c r="F164" s="179" t="s">
        <v>1737</v>
      </c>
      <c r="G164" s="180" t="s">
        <v>261</v>
      </c>
      <c r="H164" s="181">
        <v>65</v>
      </c>
      <c r="I164" s="182"/>
      <c r="J164" s="183">
        <f>ROUND(I164*H164,2)</f>
        <v>0</v>
      </c>
      <c r="K164" s="184"/>
      <c r="L164" s="35"/>
      <c r="M164" s="185" t="s">
        <v>1</v>
      </c>
      <c r="N164" s="186" t="s">
        <v>42</v>
      </c>
      <c r="O164" s="78"/>
      <c r="P164" s="187">
        <f>O164*H164</f>
        <v>0</v>
      </c>
      <c r="Q164" s="187">
        <v>0</v>
      </c>
      <c r="R164" s="187">
        <f>Q164*H164</f>
        <v>0</v>
      </c>
      <c r="S164" s="187">
        <v>0</v>
      </c>
      <c r="T164" s="188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89" t="s">
        <v>165</v>
      </c>
      <c r="AT164" s="189" t="s">
        <v>161</v>
      </c>
      <c r="AU164" s="189" t="s">
        <v>84</v>
      </c>
      <c r="AY164" s="15" t="s">
        <v>158</v>
      </c>
      <c r="BE164" s="190">
        <f>IF(N164="základná",J164,0)</f>
        <v>0</v>
      </c>
      <c r="BF164" s="190">
        <f>IF(N164="znížená",J164,0)</f>
        <v>0</v>
      </c>
      <c r="BG164" s="190">
        <f>IF(N164="zákl. prenesená",J164,0)</f>
        <v>0</v>
      </c>
      <c r="BH164" s="190">
        <f>IF(N164="zníž. prenesená",J164,0)</f>
        <v>0</v>
      </c>
      <c r="BI164" s="190">
        <f>IF(N164="nulová",J164,0)</f>
        <v>0</v>
      </c>
      <c r="BJ164" s="15" t="s">
        <v>166</v>
      </c>
      <c r="BK164" s="190">
        <f>ROUND(I164*H164,2)</f>
        <v>0</v>
      </c>
      <c r="BL164" s="15" t="s">
        <v>165</v>
      </c>
      <c r="BM164" s="189" t="s">
        <v>1065</v>
      </c>
    </row>
    <row r="165" s="2" customFormat="1" ht="16.5" customHeight="1">
      <c r="A165" s="34"/>
      <c r="B165" s="176"/>
      <c r="C165" s="177" t="s">
        <v>342</v>
      </c>
      <c r="D165" s="177" t="s">
        <v>161</v>
      </c>
      <c r="E165" s="178" t="s">
        <v>1738</v>
      </c>
      <c r="F165" s="179" t="s">
        <v>1739</v>
      </c>
      <c r="G165" s="180" t="s">
        <v>261</v>
      </c>
      <c r="H165" s="181">
        <v>2</v>
      </c>
      <c r="I165" s="182"/>
      <c r="J165" s="183">
        <f>ROUND(I165*H165,2)</f>
        <v>0</v>
      </c>
      <c r="K165" s="184"/>
      <c r="L165" s="35"/>
      <c r="M165" s="185" t="s">
        <v>1</v>
      </c>
      <c r="N165" s="186" t="s">
        <v>42</v>
      </c>
      <c r="O165" s="78"/>
      <c r="P165" s="187">
        <f>O165*H165</f>
        <v>0</v>
      </c>
      <c r="Q165" s="187">
        <v>0</v>
      </c>
      <c r="R165" s="187">
        <f>Q165*H165</f>
        <v>0</v>
      </c>
      <c r="S165" s="187">
        <v>0</v>
      </c>
      <c r="T165" s="188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89" t="s">
        <v>165</v>
      </c>
      <c r="AT165" s="189" t="s">
        <v>161</v>
      </c>
      <c r="AU165" s="189" t="s">
        <v>84</v>
      </c>
      <c r="AY165" s="15" t="s">
        <v>158</v>
      </c>
      <c r="BE165" s="190">
        <f>IF(N165="základná",J165,0)</f>
        <v>0</v>
      </c>
      <c r="BF165" s="190">
        <f>IF(N165="znížená",J165,0)</f>
        <v>0</v>
      </c>
      <c r="BG165" s="190">
        <f>IF(N165="zákl. prenesená",J165,0)</f>
        <v>0</v>
      </c>
      <c r="BH165" s="190">
        <f>IF(N165="zníž. prenesená",J165,0)</f>
        <v>0</v>
      </c>
      <c r="BI165" s="190">
        <f>IF(N165="nulová",J165,0)</f>
        <v>0</v>
      </c>
      <c r="BJ165" s="15" t="s">
        <v>166</v>
      </c>
      <c r="BK165" s="190">
        <f>ROUND(I165*H165,2)</f>
        <v>0</v>
      </c>
      <c r="BL165" s="15" t="s">
        <v>165</v>
      </c>
      <c r="BM165" s="189" t="s">
        <v>1075</v>
      </c>
    </row>
    <row r="166" s="2" customFormat="1" ht="16.5" customHeight="1">
      <c r="A166" s="34"/>
      <c r="B166" s="176"/>
      <c r="C166" s="177" t="s">
        <v>346</v>
      </c>
      <c r="D166" s="177" t="s">
        <v>161</v>
      </c>
      <c r="E166" s="178" t="s">
        <v>1740</v>
      </c>
      <c r="F166" s="179" t="s">
        <v>1741</v>
      </c>
      <c r="G166" s="180" t="s">
        <v>261</v>
      </c>
      <c r="H166" s="181">
        <v>2</v>
      </c>
      <c r="I166" s="182"/>
      <c r="J166" s="183">
        <f>ROUND(I166*H166,2)</f>
        <v>0</v>
      </c>
      <c r="K166" s="184"/>
      <c r="L166" s="35"/>
      <c r="M166" s="185" t="s">
        <v>1</v>
      </c>
      <c r="N166" s="186" t="s">
        <v>42</v>
      </c>
      <c r="O166" s="78"/>
      <c r="P166" s="187">
        <f>O166*H166</f>
        <v>0</v>
      </c>
      <c r="Q166" s="187">
        <v>0</v>
      </c>
      <c r="R166" s="187">
        <f>Q166*H166</f>
        <v>0</v>
      </c>
      <c r="S166" s="187">
        <v>0</v>
      </c>
      <c r="T166" s="188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89" t="s">
        <v>165</v>
      </c>
      <c r="AT166" s="189" t="s">
        <v>161</v>
      </c>
      <c r="AU166" s="189" t="s">
        <v>84</v>
      </c>
      <c r="AY166" s="15" t="s">
        <v>158</v>
      </c>
      <c r="BE166" s="190">
        <f>IF(N166="základná",J166,0)</f>
        <v>0</v>
      </c>
      <c r="BF166" s="190">
        <f>IF(N166="znížená",J166,0)</f>
        <v>0</v>
      </c>
      <c r="BG166" s="190">
        <f>IF(N166="zákl. prenesená",J166,0)</f>
        <v>0</v>
      </c>
      <c r="BH166" s="190">
        <f>IF(N166="zníž. prenesená",J166,0)</f>
        <v>0</v>
      </c>
      <c r="BI166" s="190">
        <f>IF(N166="nulová",J166,0)</f>
        <v>0</v>
      </c>
      <c r="BJ166" s="15" t="s">
        <v>166</v>
      </c>
      <c r="BK166" s="190">
        <f>ROUND(I166*H166,2)</f>
        <v>0</v>
      </c>
      <c r="BL166" s="15" t="s">
        <v>165</v>
      </c>
      <c r="BM166" s="189" t="s">
        <v>1085</v>
      </c>
    </row>
    <row r="167" s="2" customFormat="1" ht="16.5" customHeight="1">
      <c r="A167" s="34"/>
      <c r="B167" s="176"/>
      <c r="C167" s="177" t="s">
        <v>350</v>
      </c>
      <c r="D167" s="177" t="s">
        <v>161</v>
      </c>
      <c r="E167" s="178" t="s">
        <v>1742</v>
      </c>
      <c r="F167" s="179" t="s">
        <v>1743</v>
      </c>
      <c r="G167" s="180" t="s">
        <v>261</v>
      </c>
      <c r="H167" s="181">
        <v>2</v>
      </c>
      <c r="I167" s="182"/>
      <c r="J167" s="183">
        <f>ROUND(I167*H167,2)</f>
        <v>0</v>
      </c>
      <c r="K167" s="184"/>
      <c r="L167" s="35"/>
      <c r="M167" s="185" t="s">
        <v>1</v>
      </c>
      <c r="N167" s="186" t="s">
        <v>42</v>
      </c>
      <c r="O167" s="78"/>
      <c r="P167" s="187">
        <f>O167*H167</f>
        <v>0</v>
      </c>
      <c r="Q167" s="187">
        <v>0</v>
      </c>
      <c r="R167" s="187">
        <f>Q167*H167</f>
        <v>0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165</v>
      </c>
      <c r="AT167" s="189" t="s">
        <v>161</v>
      </c>
      <c r="AU167" s="189" t="s">
        <v>84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165</v>
      </c>
      <c r="BM167" s="189" t="s">
        <v>1093</v>
      </c>
    </row>
    <row r="168" s="2" customFormat="1" ht="16.5" customHeight="1">
      <c r="A168" s="34"/>
      <c r="B168" s="176"/>
      <c r="C168" s="177" t="s">
        <v>355</v>
      </c>
      <c r="D168" s="177" t="s">
        <v>161</v>
      </c>
      <c r="E168" s="178" t="s">
        <v>1744</v>
      </c>
      <c r="F168" s="179" t="s">
        <v>1745</v>
      </c>
      <c r="G168" s="180" t="s">
        <v>261</v>
      </c>
      <c r="H168" s="181">
        <v>14</v>
      </c>
      <c r="I168" s="182"/>
      <c r="J168" s="183">
        <f>ROUND(I168*H168,2)</f>
        <v>0</v>
      </c>
      <c r="K168" s="184"/>
      <c r="L168" s="35"/>
      <c r="M168" s="185" t="s">
        <v>1</v>
      </c>
      <c r="N168" s="186" t="s">
        <v>42</v>
      </c>
      <c r="O168" s="78"/>
      <c r="P168" s="187">
        <f>O168*H168</f>
        <v>0</v>
      </c>
      <c r="Q168" s="187">
        <v>0</v>
      </c>
      <c r="R168" s="187">
        <f>Q168*H168</f>
        <v>0</v>
      </c>
      <c r="S168" s="187">
        <v>0</v>
      </c>
      <c r="T168" s="188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89" t="s">
        <v>165</v>
      </c>
      <c r="AT168" s="189" t="s">
        <v>161</v>
      </c>
      <c r="AU168" s="189" t="s">
        <v>84</v>
      </c>
      <c r="AY168" s="15" t="s">
        <v>158</v>
      </c>
      <c r="BE168" s="190">
        <f>IF(N168="základná",J168,0)</f>
        <v>0</v>
      </c>
      <c r="BF168" s="190">
        <f>IF(N168="znížená",J168,0)</f>
        <v>0</v>
      </c>
      <c r="BG168" s="190">
        <f>IF(N168="zákl. prenesená",J168,0)</f>
        <v>0</v>
      </c>
      <c r="BH168" s="190">
        <f>IF(N168="zníž. prenesená",J168,0)</f>
        <v>0</v>
      </c>
      <c r="BI168" s="190">
        <f>IF(N168="nulová",J168,0)</f>
        <v>0</v>
      </c>
      <c r="BJ168" s="15" t="s">
        <v>166</v>
      </c>
      <c r="BK168" s="190">
        <f>ROUND(I168*H168,2)</f>
        <v>0</v>
      </c>
      <c r="BL168" s="15" t="s">
        <v>165</v>
      </c>
      <c r="BM168" s="189" t="s">
        <v>1103</v>
      </c>
    </row>
    <row r="169" s="2" customFormat="1" ht="16.5" customHeight="1">
      <c r="A169" s="34"/>
      <c r="B169" s="176"/>
      <c r="C169" s="177" t="s">
        <v>362</v>
      </c>
      <c r="D169" s="177" t="s">
        <v>161</v>
      </c>
      <c r="E169" s="178" t="s">
        <v>1746</v>
      </c>
      <c r="F169" s="179" t="s">
        <v>1747</v>
      </c>
      <c r="G169" s="180" t="s">
        <v>261</v>
      </c>
      <c r="H169" s="181">
        <v>2</v>
      </c>
      <c r="I169" s="182"/>
      <c r="J169" s="183">
        <f>ROUND(I169*H169,2)</f>
        <v>0</v>
      </c>
      <c r="K169" s="184"/>
      <c r="L169" s="35"/>
      <c r="M169" s="185" t="s">
        <v>1</v>
      </c>
      <c r="N169" s="186" t="s">
        <v>42</v>
      </c>
      <c r="O169" s="78"/>
      <c r="P169" s="187">
        <f>O169*H169</f>
        <v>0</v>
      </c>
      <c r="Q169" s="187">
        <v>0</v>
      </c>
      <c r="R169" s="187">
        <f>Q169*H169</f>
        <v>0</v>
      </c>
      <c r="S169" s="187">
        <v>0</v>
      </c>
      <c r="T169" s="188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89" t="s">
        <v>165</v>
      </c>
      <c r="AT169" s="189" t="s">
        <v>161</v>
      </c>
      <c r="AU169" s="189" t="s">
        <v>84</v>
      </c>
      <c r="AY169" s="15" t="s">
        <v>158</v>
      </c>
      <c r="BE169" s="190">
        <f>IF(N169="základná",J169,0)</f>
        <v>0</v>
      </c>
      <c r="BF169" s="190">
        <f>IF(N169="znížená",J169,0)</f>
        <v>0</v>
      </c>
      <c r="BG169" s="190">
        <f>IF(N169="zákl. prenesená",J169,0)</f>
        <v>0</v>
      </c>
      <c r="BH169" s="190">
        <f>IF(N169="zníž. prenesená",J169,0)</f>
        <v>0</v>
      </c>
      <c r="BI169" s="190">
        <f>IF(N169="nulová",J169,0)</f>
        <v>0</v>
      </c>
      <c r="BJ169" s="15" t="s">
        <v>166</v>
      </c>
      <c r="BK169" s="190">
        <f>ROUND(I169*H169,2)</f>
        <v>0</v>
      </c>
      <c r="BL169" s="15" t="s">
        <v>165</v>
      </c>
      <c r="BM169" s="189" t="s">
        <v>1111</v>
      </c>
    </row>
    <row r="170" s="2" customFormat="1" ht="16.5" customHeight="1">
      <c r="A170" s="34"/>
      <c r="B170" s="176"/>
      <c r="C170" s="177" t="s">
        <v>367</v>
      </c>
      <c r="D170" s="177" t="s">
        <v>161</v>
      </c>
      <c r="E170" s="178" t="s">
        <v>1748</v>
      </c>
      <c r="F170" s="179" t="s">
        <v>1749</v>
      </c>
      <c r="G170" s="180" t="s">
        <v>261</v>
      </c>
      <c r="H170" s="181">
        <v>10</v>
      </c>
      <c r="I170" s="182"/>
      <c r="J170" s="183">
        <f>ROUND(I170*H170,2)</f>
        <v>0</v>
      </c>
      <c r="K170" s="184"/>
      <c r="L170" s="35"/>
      <c r="M170" s="185" t="s">
        <v>1</v>
      </c>
      <c r="N170" s="186" t="s">
        <v>42</v>
      </c>
      <c r="O170" s="78"/>
      <c r="P170" s="187">
        <f>O170*H170</f>
        <v>0</v>
      </c>
      <c r="Q170" s="187">
        <v>0</v>
      </c>
      <c r="R170" s="187">
        <f>Q170*H170</f>
        <v>0</v>
      </c>
      <c r="S170" s="187">
        <v>0</v>
      </c>
      <c r="T170" s="188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89" t="s">
        <v>165</v>
      </c>
      <c r="AT170" s="189" t="s">
        <v>161</v>
      </c>
      <c r="AU170" s="189" t="s">
        <v>84</v>
      </c>
      <c r="AY170" s="15" t="s">
        <v>158</v>
      </c>
      <c r="BE170" s="190">
        <f>IF(N170="základná",J170,0)</f>
        <v>0</v>
      </c>
      <c r="BF170" s="190">
        <f>IF(N170="znížená",J170,0)</f>
        <v>0</v>
      </c>
      <c r="BG170" s="190">
        <f>IF(N170="zákl. prenesená",J170,0)</f>
        <v>0</v>
      </c>
      <c r="BH170" s="190">
        <f>IF(N170="zníž. prenesená",J170,0)</f>
        <v>0</v>
      </c>
      <c r="BI170" s="190">
        <f>IF(N170="nulová",J170,0)</f>
        <v>0</v>
      </c>
      <c r="BJ170" s="15" t="s">
        <v>166</v>
      </c>
      <c r="BK170" s="190">
        <f>ROUND(I170*H170,2)</f>
        <v>0</v>
      </c>
      <c r="BL170" s="15" t="s">
        <v>165</v>
      </c>
      <c r="BM170" s="189" t="s">
        <v>1119</v>
      </c>
    </row>
    <row r="171" s="2" customFormat="1" ht="16.5" customHeight="1">
      <c r="A171" s="34"/>
      <c r="B171" s="176"/>
      <c r="C171" s="177" t="s">
        <v>371</v>
      </c>
      <c r="D171" s="177" t="s">
        <v>161</v>
      </c>
      <c r="E171" s="178" t="s">
        <v>1750</v>
      </c>
      <c r="F171" s="179" t="s">
        <v>1751</v>
      </c>
      <c r="G171" s="180" t="s">
        <v>261</v>
      </c>
      <c r="H171" s="181">
        <v>270</v>
      </c>
      <c r="I171" s="182"/>
      <c r="J171" s="183">
        <f>ROUND(I171*H171,2)</f>
        <v>0</v>
      </c>
      <c r="K171" s="184"/>
      <c r="L171" s="35"/>
      <c r="M171" s="185" t="s">
        <v>1</v>
      </c>
      <c r="N171" s="186" t="s">
        <v>42</v>
      </c>
      <c r="O171" s="78"/>
      <c r="P171" s="187">
        <f>O171*H171</f>
        <v>0</v>
      </c>
      <c r="Q171" s="187">
        <v>0</v>
      </c>
      <c r="R171" s="187">
        <f>Q171*H171</f>
        <v>0</v>
      </c>
      <c r="S171" s="187">
        <v>0</v>
      </c>
      <c r="T171" s="188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89" t="s">
        <v>165</v>
      </c>
      <c r="AT171" s="189" t="s">
        <v>161</v>
      </c>
      <c r="AU171" s="189" t="s">
        <v>84</v>
      </c>
      <c r="AY171" s="15" t="s">
        <v>158</v>
      </c>
      <c r="BE171" s="190">
        <f>IF(N171="základná",J171,0)</f>
        <v>0</v>
      </c>
      <c r="BF171" s="190">
        <f>IF(N171="znížená",J171,0)</f>
        <v>0</v>
      </c>
      <c r="BG171" s="190">
        <f>IF(N171="zákl. prenesená",J171,0)</f>
        <v>0</v>
      </c>
      <c r="BH171" s="190">
        <f>IF(N171="zníž. prenesená",J171,0)</f>
        <v>0</v>
      </c>
      <c r="BI171" s="190">
        <f>IF(N171="nulová",J171,0)</f>
        <v>0</v>
      </c>
      <c r="BJ171" s="15" t="s">
        <v>166</v>
      </c>
      <c r="BK171" s="190">
        <f>ROUND(I171*H171,2)</f>
        <v>0</v>
      </c>
      <c r="BL171" s="15" t="s">
        <v>165</v>
      </c>
      <c r="BM171" s="189" t="s">
        <v>1128</v>
      </c>
    </row>
    <row r="172" s="2" customFormat="1" ht="16.5" customHeight="1">
      <c r="A172" s="34"/>
      <c r="B172" s="176"/>
      <c r="C172" s="177" t="s">
        <v>377</v>
      </c>
      <c r="D172" s="177" t="s">
        <v>161</v>
      </c>
      <c r="E172" s="178" t="s">
        <v>1752</v>
      </c>
      <c r="F172" s="179" t="s">
        <v>1753</v>
      </c>
      <c r="G172" s="180" t="s">
        <v>188</v>
      </c>
      <c r="H172" s="181">
        <v>220</v>
      </c>
      <c r="I172" s="182"/>
      <c r="J172" s="183">
        <f>ROUND(I172*H172,2)</f>
        <v>0</v>
      </c>
      <c r="K172" s="184"/>
      <c r="L172" s="35"/>
      <c r="M172" s="185" t="s">
        <v>1</v>
      </c>
      <c r="N172" s="186" t="s">
        <v>42</v>
      </c>
      <c r="O172" s="78"/>
      <c r="P172" s="187">
        <f>O172*H172</f>
        <v>0</v>
      </c>
      <c r="Q172" s="187">
        <v>0</v>
      </c>
      <c r="R172" s="187">
        <f>Q172*H172</f>
        <v>0</v>
      </c>
      <c r="S172" s="187">
        <v>0</v>
      </c>
      <c r="T172" s="188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89" t="s">
        <v>165</v>
      </c>
      <c r="AT172" s="189" t="s">
        <v>161</v>
      </c>
      <c r="AU172" s="189" t="s">
        <v>84</v>
      </c>
      <c r="AY172" s="15" t="s">
        <v>158</v>
      </c>
      <c r="BE172" s="190">
        <f>IF(N172="základná",J172,0)</f>
        <v>0</v>
      </c>
      <c r="BF172" s="190">
        <f>IF(N172="znížená",J172,0)</f>
        <v>0</v>
      </c>
      <c r="BG172" s="190">
        <f>IF(N172="zákl. prenesená",J172,0)</f>
        <v>0</v>
      </c>
      <c r="BH172" s="190">
        <f>IF(N172="zníž. prenesená",J172,0)</f>
        <v>0</v>
      </c>
      <c r="BI172" s="190">
        <f>IF(N172="nulová",J172,0)</f>
        <v>0</v>
      </c>
      <c r="BJ172" s="15" t="s">
        <v>166</v>
      </c>
      <c r="BK172" s="190">
        <f>ROUND(I172*H172,2)</f>
        <v>0</v>
      </c>
      <c r="BL172" s="15" t="s">
        <v>165</v>
      </c>
      <c r="BM172" s="189" t="s">
        <v>1335</v>
      </c>
    </row>
    <row r="173" s="2" customFormat="1" ht="16.5" customHeight="1">
      <c r="A173" s="34"/>
      <c r="B173" s="176"/>
      <c r="C173" s="177" t="s">
        <v>381</v>
      </c>
      <c r="D173" s="177" t="s">
        <v>161</v>
      </c>
      <c r="E173" s="178" t="s">
        <v>1754</v>
      </c>
      <c r="F173" s="179" t="s">
        <v>1755</v>
      </c>
      <c r="G173" s="180" t="s">
        <v>188</v>
      </c>
      <c r="H173" s="181">
        <v>40</v>
      </c>
      <c r="I173" s="182"/>
      <c r="J173" s="183">
        <f>ROUND(I173*H173,2)</f>
        <v>0</v>
      </c>
      <c r="K173" s="184"/>
      <c r="L173" s="35"/>
      <c r="M173" s="185" t="s">
        <v>1</v>
      </c>
      <c r="N173" s="186" t="s">
        <v>42</v>
      </c>
      <c r="O173" s="78"/>
      <c r="P173" s="187">
        <f>O173*H173</f>
        <v>0</v>
      </c>
      <c r="Q173" s="187">
        <v>0</v>
      </c>
      <c r="R173" s="187">
        <f>Q173*H173</f>
        <v>0</v>
      </c>
      <c r="S173" s="187">
        <v>0</v>
      </c>
      <c r="T173" s="188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89" t="s">
        <v>165</v>
      </c>
      <c r="AT173" s="189" t="s">
        <v>161</v>
      </c>
      <c r="AU173" s="189" t="s">
        <v>84</v>
      </c>
      <c r="AY173" s="15" t="s">
        <v>158</v>
      </c>
      <c r="BE173" s="190">
        <f>IF(N173="základná",J173,0)</f>
        <v>0</v>
      </c>
      <c r="BF173" s="190">
        <f>IF(N173="znížená",J173,0)</f>
        <v>0</v>
      </c>
      <c r="BG173" s="190">
        <f>IF(N173="zákl. prenesená",J173,0)</f>
        <v>0</v>
      </c>
      <c r="BH173" s="190">
        <f>IF(N173="zníž. prenesená",J173,0)</f>
        <v>0</v>
      </c>
      <c r="BI173" s="190">
        <f>IF(N173="nulová",J173,0)</f>
        <v>0</v>
      </c>
      <c r="BJ173" s="15" t="s">
        <v>166</v>
      </c>
      <c r="BK173" s="190">
        <f>ROUND(I173*H173,2)</f>
        <v>0</v>
      </c>
      <c r="BL173" s="15" t="s">
        <v>165</v>
      </c>
      <c r="BM173" s="189" t="s">
        <v>1338</v>
      </c>
    </row>
    <row r="174" s="2" customFormat="1" ht="16.5" customHeight="1">
      <c r="A174" s="34"/>
      <c r="B174" s="176"/>
      <c r="C174" s="177" t="s">
        <v>385</v>
      </c>
      <c r="D174" s="177" t="s">
        <v>161</v>
      </c>
      <c r="E174" s="178" t="s">
        <v>1756</v>
      </c>
      <c r="F174" s="179" t="s">
        <v>1757</v>
      </c>
      <c r="G174" s="180" t="s">
        <v>261</v>
      </c>
      <c r="H174" s="181">
        <v>4</v>
      </c>
      <c r="I174" s="182"/>
      <c r="J174" s="183">
        <f>ROUND(I174*H174,2)</f>
        <v>0</v>
      </c>
      <c r="K174" s="184"/>
      <c r="L174" s="35"/>
      <c r="M174" s="185" t="s">
        <v>1</v>
      </c>
      <c r="N174" s="186" t="s">
        <v>42</v>
      </c>
      <c r="O174" s="78"/>
      <c r="P174" s="187">
        <f>O174*H174</f>
        <v>0</v>
      </c>
      <c r="Q174" s="187">
        <v>0</v>
      </c>
      <c r="R174" s="187">
        <f>Q174*H174</f>
        <v>0</v>
      </c>
      <c r="S174" s="187">
        <v>0</v>
      </c>
      <c r="T174" s="188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89" t="s">
        <v>165</v>
      </c>
      <c r="AT174" s="189" t="s">
        <v>161</v>
      </c>
      <c r="AU174" s="189" t="s">
        <v>84</v>
      </c>
      <c r="AY174" s="15" t="s">
        <v>158</v>
      </c>
      <c r="BE174" s="190">
        <f>IF(N174="základná",J174,0)</f>
        <v>0</v>
      </c>
      <c r="BF174" s="190">
        <f>IF(N174="znížená",J174,0)</f>
        <v>0</v>
      </c>
      <c r="BG174" s="190">
        <f>IF(N174="zákl. prenesená",J174,0)</f>
        <v>0</v>
      </c>
      <c r="BH174" s="190">
        <f>IF(N174="zníž. prenesená",J174,0)</f>
        <v>0</v>
      </c>
      <c r="BI174" s="190">
        <f>IF(N174="nulová",J174,0)</f>
        <v>0</v>
      </c>
      <c r="BJ174" s="15" t="s">
        <v>166</v>
      </c>
      <c r="BK174" s="190">
        <f>ROUND(I174*H174,2)</f>
        <v>0</v>
      </c>
      <c r="BL174" s="15" t="s">
        <v>165</v>
      </c>
      <c r="BM174" s="189" t="s">
        <v>1341</v>
      </c>
    </row>
    <row r="175" s="2" customFormat="1" ht="16.5" customHeight="1">
      <c r="A175" s="34"/>
      <c r="B175" s="176"/>
      <c r="C175" s="177" t="s">
        <v>389</v>
      </c>
      <c r="D175" s="177" t="s">
        <v>161</v>
      </c>
      <c r="E175" s="178" t="s">
        <v>1758</v>
      </c>
      <c r="F175" s="179" t="s">
        <v>1759</v>
      </c>
      <c r="G175" s="180" t="s">
        <v>261</v>
      </c>
      <c r="H175" s="181">
        <v>6</v>
      </c>
      <c r="I175" s="182"/>
      <c r="J175" s="183">
        <f>ROUND(I175*H175,2)</f>
        <v>0</v>
      </c>
      <c r="K175" s="184"/>
      <c r="L175" s="35"/>
      <c r="M175" s="185" t="s">
        <v>1</v>
      </c>
      <c r="N175" s="186" t="s">
        <v>42</v>
      </c>
      <c r="O175" s="78"/>
      <c r="P175" s="187">
        <f>O175*H175</f>
        <v>0</v>
      </c>
      <c r="Q175" s="187">
        <v>0</v>
      </c>
      <c r="R175" s="187">
        <f>Q175*H175</f>
        <v>0</v>
      </c>
      <c r="S175" s="187">
        <v>0</v>
      </c>
      <c r="T175" s="188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89" t="s">
        <v>165</v>
      </c>
      <c r="AT175" s="189" t="s">
        <v>161</v>
      </c>
      <c r="AU175" s="189" t="s">
        <v>84</v>
      </c>
      <c r="AY175" s="15" t="s">
        <v>158</v>
      </c>
      <c r="BE175" s="190">
        <f>IF(N175="základná",J175,0)</f>
        <v>0</v>
      </c>
      <c r="BF175" s="190">
        <f>IF(N175="znížená",J175,0)</f>
        <v>0</v>
      </c>
      <c r="BG175" s="190">
        <f>IF(N175="zákl. prenesená",J175,0)</f>
        <v>0</v>
      </c>
      <c r="BH175" s="190">
        <f>IF(N175="zníž. prenesená",J175,0)</f>
        <v>0</v>
      </c>
      <c r="BI175" s="190">
        <f>IF(N175="nulová",J175,0)</f>
        <v>0</v>
      </c>
      <c r="BJ175" s="15" t="s">
        <v>166</v>
      </c>
      <c r="BK175" s="190">
        <f>ROUND(I175*H175,2)</f>
        <v>0</v>
      </c>
      <c r="BL175" s="15" t="s">
        <v>165</v>
      </c>
      <c r="BM175" s="189" t="s">
        <v>1344</v>
      </c>
    </row>
    <row r="176" s="2" customFormat="1" ht="16.5" customHeight="1">
      <c r="A176" s="34"/>
      <c r="B176" s="176"/>
      <c r="C176" s="177" t="s">
        <v>565</v>
      </c>
      <c r="D176" s="177" t="s">
        <v>161</v>
      </c>
      <c r="E176" s="178" t="s">
        <v>1760</v>
      </c>
      <c r="F176" s="179" t="s">
        <v>1761</v>
      </c>
      <c r="G176" s="180" t="s">
        <v>261</v>
      </c>
      <c r="H176" s="181">
        <v>260</v>
      </c>
      <c r="I176" s="182"/>
      <c r="J176" s="183">
        <f>ROUND(I176*H176,2)</f>
        <v>0</v>
      </c>
      <c r="K176" s="184"/>
      <c r="L176" s="35"/>
      <c r="M176" s="185" t="s">
        <v>1</v>
      </c>
      <c r="N176" s="186" t="s">
        <v>42</v>
      </c>
      <c r="O176" s="78"/>
      <c r="P176" s="187">
        <f>O176*H176</f>
        <v>0</v>
      </c>
      <c r="Q176" s="187">
        <v>0</v>
      </c>
      <c r="R176" s="187">
        <f>Q176*H176</f>
        <v>0</v>
      </c>
      <c r="S176" s="187">
        <v>0</v>
      </c>
      <c r="T176" s="188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89" t="s">
        <v>165</v>
      </c>
      <c r="AT176" s="189" t="s">
        <v>161</v>
      </c>
      <c r="AU176" s="189" t="s">
        <v>84</v>
      </c>
      <c r="AY176" s="15" t="s">
        <v>158</v>
      </c>
      <c r="BE176" s="190">
        <f>IF(N176="základná",J176,0)</f>
        <v>0</v>
      </c>
      <c r="BF176" s="190">
        <f>IF(N176="znížená",J176,0)</f>
        <v>0</v>
      </c>
      <c r="BG176" s="190">
        <f>IF(N176="zákl. prenesená",J176,0)</f>
        <v>0</v>
      </c>
      <c r="BH176" s="190">
        <f>IF(N176="zníž. prenesená",J176,0)</f>
        <v>0</v>
      </c>
      <c r="BI176" s="190">
        <f>IF(N176="nulová",J176,0)</f>
        <v>0</v>
      </c>
      <c r="BJ176" s="15" t="s">
        <v>166</v>
      </c>
      <c r="BK176" s="190">
        <f>ROUND(I176*H176,2)</f>
        <v>0</v>
      </c>
      <c r="BL176" s="15" t="s">
        <v>165</v>
      </c>
      <c r="BM176" s="189" t="s">
        <v>1347</v>
      </c>
    </row>
    <row r="177" s="2" customFormat="1" ht="16.5" customHeight="1">
      <c r="A177" s="34"/>
      <c r="B177" s="176"/>
      <c r="C177" s="177" t="s">
        <v>569</v>
      </c>
      <c r="D177" s="177" t="s">
        <v>161</v>
      </c>
      <c r="E177" s="178" t="s">
        <v>1762</v>
      </c>
      <c r="F177" s="179" t="s">
        <v>1763</v>
      </c>
      <c r="G177" s="180" t="s">
        <v>261</v>
      </c>
      <c r="H177" s="181">
        <v>127</v>
      </c>
      <c r="I177" s="182"/>
      <c r="J177" s="183">
        <f>ROUND(I177*H177,2)</f>
        <v>0</v>
      </c>
      <c r="K177" s="184"/>
      <c r="L177" s="35"/>
      <c r="M177" s="185" t="s">
        <v>1</v>
      </c>
      <c r="N177" s="186" t="s">
        <v>42</v>
      </c>
      <c r="O177" s="78"/>
      <c r="P177" s="187">
        <f>O177*H177</f>
        <v>0</v>
      </c>
      <c r="Q177" s="187">
        <v>0</v>
      </c>
      <c r="R177" s="187">
        <f>Q177*H177</f>
        <v>0</v>
      </c>
      <c r="S177" s="187">
        <v>0</v>
      </c>
      <c r="T177" s="188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89" t="s">
        <v>165</v>
      </c>
      <c r="AT177" s="189" t="s">
        <v>161</v>
      </c>
      <c r="AU177" s="189" t="s">
        <v>84</v>
      </c>
      <c r="AY177" s="15" t="s">
        <v>158</v>
      </c>
      <c r="BE177" s="190">
        <f>IF(N177="základná",J177,0)</f>
        <v>0</v>
      </c>
      <c r="BF177" s="190">
        <f>IF(N177="znížená",J177,0)</f>
        <v>0</v>
      </c>
      <c r="BG177" s="190">
        <f>IF(N177="zákl. prenesená",J177,0)</f>
        <v>0</v>
      </c>
      <c r="BH177" s="190">
        <f>IF(N177="zníž. prenesená",J177,0)</f>
        <v>0</v>
      </c>
      <c r="BI177" s="190">
        <f>IF(N177="nulová",J177,0)</f>
        <v>0</v>
      </c>
      <c r="BJ177" s="15" t="s">
        <v>166</v>
      </c>
      <c r="BK177" s="190">
        <f>ROUND(I177*H177,2)</f>
        <v>0</v>
      </c>
      <c r="BL177" s="15" t="s">
        <v>165</v>
      </c>
      <c r="BM177" s="189" t="s">
        <v>1350</v>
      </c>
    </row>
    <row r="178" s="2" customFormat="1" ht="16.5" customHeight="1">
      <c r="A178" s="34"/>
      <c r="B178" s="176"/>
      <c r="C178" s="177" t="s">
        <v>573</v>
      </c>
      <c r="D178" s="177" t="s">
        <v>161</v>
      </c>
      <c r="E178" s="178" t="s">
        <v>1764</v>
      </c>
      <c r="F178" s="179" t="s">
        <v>1765</v>
      </c>
      <c r="G178" s="180" t="s">
        <v>188</v>
      </c>
      <c r="H178" s="181">
        <v>13</v>
      </c>
      <c r="I178" s="182"/>
      <c r="J178" s="183">
        <f>ROUND(I178*H178,2)</f>
        <v>0</v>
      </c>
      <c r="K178" s="184"/>
      <c r="L178" s="35"/>
      <c r="M178" s="185" t="s">
        <v>1</v>
      </c>
      <c r="N178" s="186" t="s">
        <v>42</v>
      </c>
      <c r="O178" s="78"/>
      <c r="P178" s="187">
        <f>O178*H178</f>
        <v>0</v>
      </c>
      <c r="Q178" s="187">
        <v>0</v>
      </c>
      <c r="R178" s="187">
        <f>Q178*H178</f>
        <v>0</v>
      </c>
      <c r="S178" s="187">
        <v>0</v>
      </c>
      <c r="T178" s="188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89" t="s">
        <v>165</v>
      </c>
      <c r="AT178" s="189" t="s">
        <v>161</v>
      </c>
      <c r="AU178" s="189" t="s">
        <v>84</v>
      </c>
      <c r="AY178" s="15" t="s">
        <v>158</v>
      </c>
      <c r="BE178" s="190">
        <f>IF(N178="základná",J178,0)</f>
        <v>0</v>
      </c>
      <c r="BF178" s="190">
        <f>IF(N178="znížená",J178,0)</f>
        <v>0</v>
      </c>
      <c r="BG178" s="190">
        <f>IF(N178="zákl. prenesená",J178,0)</f>
        <v>0</v>
      </c>
      <c r="BH178" s="190">
        <f>IF(N178="zníž. prenesená",J178,0)</f>
        <v>0</v>
      </c>
      <c r="BI178" s="190">
        <f>IF(N178="nulová",J178,0)</f>
        <v>0</v>
      </c>
      <c r="BJ178" s="15" t="s">
        <v>166</v>
      </c>
      <c r="BK178" s="190">
        <f>ROUND(I178*H178,2)</f>
        <v>0</v>
      </c>
      <c r="BL178" s="15" t="s">
        <v>165</v>
      </c>
      <c r="BM178" s="189" t="s">
        <v>1353</v>
      </c>
    </row>
    <row r="179" s="2" customFormat="1" ht="16.5" customHeight="1">
      <c r="A179" s="34"/>
      <c r="B179" s="176"/>
      <c r="C179" s="177" t="s">
        <v>578</v>
      </c>
      <c r="D179" s="177" t="s">
        <v>161</v>
      </c>
      <c r="E179" s="178" t="s">
        <v>1766</v>
      </c>
      <c r="F179" s="179" t="s">
        <v>1767</v>
      </c>
      <c r="G179" s="180" t="s">
        <v>188</v>
      </c>
      <c r="H179" s="181">
        <v>15</v>
      </c>
      <c r="I179" s="182"/>
      <c r="J179" s="183">
        <f>ROUND(I179*H179,2)</f>
        <v>0</v>
      </c>
      <c r="K179" s="184"/>
      <c r="L179" s="35"/>
      <c r="M179" s="185" t="s">
        <v>1</v>
      </c>
      <c r="N179" s="186" t="s">
        <v>42</v>
      </c>
      <c r="O179" s="78"/>
      <c r="P179" s="187">
        <f>O179*H179</f>
        <v>0</v>
      </c>
      <c r="Q179" s="187">
        <v>0</v>
      </c>
      <c r="R179" s="187">
        <f>Q179*H179</f>
        <v>0</v>
      </c>
      <c r="S179" s="187">
        <v>0</v>
      </c>
      <c r="T179" s="188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89" t="s">
        <v>165</v>
      </c>
      <c r="AT179" s="189" t="s">
        <v>161</v>
      </c>
      <c r="AU179" s="189" t="s">
        <v>84</v>
      </c>
      <c r="AY179" s="15" t="s">
        <v>158</v>
      </c>
      <c r="BE179" s="190">
        <f>IF(N179="základná",J179,0)</f>
        <v>0</v>
      </c>
      <c r="BF179" s="190">
        <f>IF(N179="znížená",J179,0)</f>
        <v>0</v>
      </c>
      <c r="BG179" s="190">
        <f>IF(N179="zákl. prenesená",J179,0)</f>
        <v>0</v>
      </c>
      <c r="BH179" s="190">
        <f>IF(N179="zníž. prenesená",J179,0)</f>
        <v>0</v>
      </c>
      <c r="BI179" s="190">
        <f>IF(N179="nulová",J179,0)</f>
        <v>0</v>
      </c>
      <c r="BJ179" s="15" t="s">
        <v>166</v>
      </c>
      <c r="BK179" s="190">
        <f>ROUND(I179*H179,2)</f>
        <v>0</v>
      </c>
      <c r="BL179" s="15" t="s">
        <v>165</v>
      </c>
      <c r="BM179" s="189" t="s">
        <v>1356</v>
      </c>
    </row>
    <row r="180" s="2" customFormat="1" ht="16.5" customHeight="1">
      <c r="A180" s="34"/>
      <c r="B180" s="176"/>
      <c r="C180" s="177" t="s">
        <v>582</v>
      </c>
      <c r="D180" s="177" t="s">
        <v>161</v>
      </c>
      <c r="E180" s="178" t="s">
        <v>1768</v>
      </c>
      <c r="F180" s="179" t="s">
        <v>1769</v>
      </c>
      <c r="G180" s="180" t="s">
        <v>261</v>
      </c>
      <c r="H180" s="181">
        <v>2</v>
      </c>
      <c r="I180" s="182"/>
      <c r="J180" s="183">
        <f>ROUND(I180*H180,2)</f>
        <v>0</v>
      </c>
      <c r="K180" s="184"/>
      <c r="L180" s="35"/>
      <c r="M180" s="185" t="s">
        <v>1</v>
      </c>
      <c r="N180" s="186" t="s">
        <v>42</v>
      </c>
      <c r="O180" s="78"/>
      <c r="P180" s="187">
        <f>O180*H180</f>
        <v>0</v>
      </c>
      <c r="Q180" s="187">
        <v>0</v>
      </c>
      <c r="R180" s="187">
        <f>Q180*H180</f>
        <v>0</v>
      </c>
      <c r="S180" s="187">
        <v>0</v>
      </c>
      <c r="T180" s="188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89" t="s">
        <v>165</v>
      </c>
      <c r="AT180" s="189" t="s">
        <v>161</v>
      </c>
      <c r="AU180" s="189" t="s">
        <v>84</v>
      </c>
      <c r="AY180" s="15" t="s">
        <v>158</v>
      </c>
      <c r="BE180" s="190">
        <f>IF(N180="základná",J180,0)</f>
        <v>0</v>
      </c>
      <c r="BF180" s="190">
        <f>IF(N180="znížená",J180,0)</f>
        <v>0</v>
      </c>
      <c r="BG180" s="190">
        <f>IF(N180="zákl. prenesená",J180,0)</f>
        <v>0</v>
      </c>
      <c r="BH180" s="190">
        <f>IF(N180="zníž. prenesená",J180,0)</f>
        <v>0</v>
      </c>
      <c r="BI180" s="190">
        <f>IF(N180="nulová",J180,0)</f>
        <v>0</v>
      </c>
      <c r="BJ180" s="15" t="s">
        <v>166</v>
      </c>
      <c r="BK180" s="190">
        <f>ROUND(I180*H180,2)</f>
        <v>0</v>
      </c>
      <c r="BL180" s="15" t="s">
        <v>165</v>
      </c>
      <c r="BM180" s="189" t="s">
        <v>1359</v>
      </c>
    </row>
    <row r="181" s="2" customFormat="1" ht="16.5" customHeight="1">
      <c r="A181" s="34"/>
      <c r="B181" s="176"/>
      <c r="C181" s="177" t="s">
        <v>586</v>
      </c>
      <c r="D181" s="177" t="s">
        <v>161</v>
      </c>
      <c r="E181" s="178" t="s">
        <v>1770</v>
      </c>
      <c r="F181" s="179" t="s">
        <v>1771</v>
      </c>
      <c r="G181" s="180" t="s">
        <v>261</v>
      </c>
      <c r="H181" s="181">
        <v>1</v>
      </c>
      <c r="I181" s="182"/>
      <c r="J181" s="183">
        <f>ROUND(I181*H181,2)</f>
        <v>0</v>
      </c>
      <c r="K181" s="184"/>
      <c r="L181" s="35"/>
      <c r="M181" s="185" t="s">
        <v>1</v>
      </c>
      <c r="N181" s="186" t="s">
        <v>42</v>
      </c>
      <c r="O181" s="78"/>
      <c r="P181" s="187">
        <f>O181*H181</f>
        <v>0</v>
      </c>
      <c r="Q181" s="187">
        <v>0</v>
      </c>
      <c r="R181" s="187">
        <f>Q181*H181</f>
        <v>0</v>
      </c>
      <c r="S181" s="187">
        <v>0</v>
      </c>
      <c r="T181" s="188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89" t="s">
        <v>165</v>
      </c>
      <c r="AT181" s="189" t="s">
        <v>161</v>
      </c>
      <c r="AU181" s="189" t="s">
        <v>84</v>
      </c>
      <c r="AY181" s="15" t="s">
        <v>158</v>
      </c>
      <c r="BE181" s="190">
        <f>IF(N181="základná",J181,0)</f>
        <v>0</v>
      </c>
      <c r="BF181" s="190">
        <f>IF(N181="znížená",J181,0)</f>
        <v>0</v>
      </c>
      <c r="BG181" s="190">
        <f>IF(N181="zákl. prenesená",J181,0)</f>
        <v>0</v>
      </c>
      <c r="BH181" s="190">
        <f>IF(N181="zníž. prenesená",J181,0)</f>
        <v>0</v>
      </c>
      <c r="BI181" s="190">
        <f>IF(N181="nulová",J181,0)</f>
        <v>0</v>
      </c>
      <c r="BJ181" s="15" t="s">
        <v>166</v>
      </c>
      <c r="BK181" s="190">
        <f>ROUND(I181*H181,2)</f>
        <v>0</v>
      </c>
      <c r="BL181" s="15" t="s">
        <v>165</v>
      </c>
      <c r="BM181" s="189" t="s">
        <v>1362</v>
      </c>
    </row>
    <row r="182" s="2" customFormat="1" ht="16.5" customHeight="1">
      <c r="A182" s="34"/>
      <c r="B182" s="176"/>
      <c r="C182" s="177" t="s">
        <v>588</v>
      </c>
      <c r="D182" s="177" t="s">
        <v>161</v>
      </c>
      <c r="E182" s="178" t="s">
        <v>1772</v>
      </c>
      <c r="F182" s="179" t="s">
        <v>1773</v>
      </c>
      <c r="G182" s="180" t="s">
        <v>261</v>
      </c>
      <c r="H182" s="181">
        <v>1</v>
      </c>
      <c r="I182" s="182"/>
      <c r="J182" s="183">
        <f>ROUND(I182*H182,2)</f>
        <v>0</v>
      </c>
      <c r="K182" s="184"/>
      <c r="L182" s="35"/>
      <c r="M182" s="185" t="s">
        <v>1</v>
      </c>
      <c r="N182" s="186" t="s">
        <v>42</v>
      </c>
      <c r="O182" s="78"/>
      <c r="P182" s="187">
        <f>O182*H182</f>
        <v>0</v>
      </c>
      <c r="Q182" s="187">
        <v>0</v>
      </c>
      <c r="R182" s="187">
        <f>Q182*H182</f>
        <v>0</v>
      </c>
      <c r="S182" s="187">
        <v>0</v>
      </c>
      <c r="T182" s="188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89" t="s">
        <v>165</v>
      </c>
      <c r="AT182" s="189" t="s">
        <v>161</v>
      </c>
      <c r="AU182" s="189" t="s">
        <v>84</v>
      </c>
      <c r="AY182" s="15" t="s">
        <v>158</v>
      </c>
      <c r="BE182" s="190">
        <f>IF(N182="základná",J182,0)</f>
        <v>0</v>
      </c>
      <c r="BF182" s="190">
        <f>IF(N182="znížená",J182,0)</f>
        <v>0</v>
      </c>
      <c r="BG182" s="190">
        <f>IF(N182="zákl. prenesená",J182,0)</f>
        <v>0</v>
      </c>
      <c r="BH182" s="190">
        <f>IF(N182="zníž. prenesená",J182,0)</f>
        <v>0</v>
      </c>
      <c r="BI182" s="190">
        <f>IF(N182="nulová",J182,0)</f>
        <v>0</v>
      </c>
      <c r="BJ182" s="15" t="s">
        <v>166</v>
      </c>
      <c r="BK182" s="190">
        <f>ROUND(I182*H182,2)</f>
        <v>0</v>
      </c>
      <c r="BL182" s="15" t="s">
        <v>165</v>
      </c>
      <c r="BM182" s="189" t="s">
        <v>1365</v>
      </c>
    </row>
    <row r="183" s="2" customFormat="1" ht="16.5" customHeight="1">
      <c r="A183" s="34"/>
      <c r="B183" s="176"/>
      <c r="C183" s="177" t="s">
        <v>592</v>
      </c>
      <c r="D183" s="177" t="s">
        <v>161</v>
      </c>
      <c r="E183" s="178" t="s">
        <v>1774</v>
      </c>
      <c r="F183" s="179" t="s">
        <v>1775</v>
      </c>
      <c r="G183" s="180" t="s">
        <v>358</v>
      </c>
      <c r="H183" s="207"/>
      <c r="I183" s="182"/>
      <c r="J183" s="183">
        <f>ROUND(I183*H183,2)</f>
        <v>0</v>
      </c>
      <c r="K183" s="184"/>
      <c r="L183" s="35"/>
      <c r="M183" s="185" t="s">
        <v>1</v>
      </c>
      <c r="N183" s="186" t="s">
        <v>42</v>
      </c>
      <c r="O183" s="78"/>
      <c r="P183" s="187">
        <f>O183*H183</f>
        <v>0</v>
      </c>
      <c r="Q183" s="187">
        <v>0</v>
      </c>
      <c r="R183" s="187">
        <f>Q183*H183</f>
        <v>0</v>
      </c>
      <c r="S183" s="187">
        <v>0</v>
      </c>
      <c r="T183" s="188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89" t="s">
        <v>165</v>
      </c>
      <c r="AT183" s="189" t="s">
        <v>161</v>
      </c>
      <c r="AU183" s="189" t="s">
        <v>84</v>
      </c>
      <c r="AY183" s="15" t="s">
        <v>158</v>
      </c>
      <c r="BE183" s="190">
        <f>IF(N183="základná",J183,0)</f>
        <v>0</v>
      </c>
      <c r="BF183" s="190">
        <f>IF(N183="znížená",J183,0)</f>
        <v>0</v>
      </c>
      <c r="BG183" s="190">
        <f>IF(N183="zákl. prenesená",J183,0)</f>
        <v>0</v>
      </c>
      <c r="BH183" s="190">
        <f>IF(N183="zníž. prenesená",J183,0)</f>
        <v>0</v>
      </c>
      <c r="BI183" s="190">
        <f>IF(N183="nulová",J183,0)</f>
        <v>0</v>
      </c>
      <c r="BJ183" s="15" t="s">
        <v>166</v>
      </c>
      <c r="BK183" s="190">
        <f>ROUND(I183*H183,2)</f>
        <v>0</v>
      </c>
      <c r="BL183" s="15" t="s">
        <v>165</v>
      </c>
      <c r="BM183" s="189" t="s">
        <v>1368</v>
      </c>
    </row>
    <row r="184" s="2" customFormat="1" ht="16.5" customHeight="1">
      <c r="A184" s="34"/>
      <c r="B184" s="176"/>
      <c r="C184" s="177" t="s">
        <v>596</v>
      </c>
      <c r="D184" s="177" t="s">
        <v>161</v>
      </c>
      <c r="E184" s="178" t="s">
        <v>1776</v>
      </c>
      <c r="F184" s="179" t="s">
        <v>1777</v>
      </c>
      <c r="G184" s="180" t="s">
        <v>358</v>
      </c>
      <c r="H184" s="207"/>
      <c r="I184" s="182"/>
      <c r="J184" s="183">
        <f>ROUND(I184*H184,2)</f>
        <v>0</v>
      </c>
      <c r="K184" s="184"/>
      <c r="L184" s="35"/>
      <c r="M184" s="185" t="s">
        <v>1</v>
      </c>
      <c r="N184" s="186" t="s">
        <v>42</v>
      </c>
      <c r="O184" s="78"/>
      <c r="P184" s="187">
        <f>O184*H184</f>
        <v>0</v>
      </c>
      <c r="Q184" s="187">
        <v>0</v>
      </c>
      <c r="R184" s="187">
        <f>Q184*H184</f>
        <v>0</v>
      </c>
      <c r="S184" s="187">
        <v>0</v>
      </c>
      <c r="T184" s="188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89" t="s">
        <v>165</v>
      </c>
      <c r="AT184" s="189" t="s">
        <v>161</v>
      </c>
      <c r="AU184" s="189" t="s">
        <v>84</v>
      </c>
      <c r="AY184" s="15" t="s">
        <v>158</v>
      </c>
      <c r="BE184" s="190">
        <f>IF(N184="základná",J184,0)</f>
        <v>0</v>
      </c>
      <c r="BF184" s="190">
        <f>IF(N184="znížená",J184,0)</f>
        <v>0</v>
      </c>
      <c r="BG184" s="190">
        <f>IF(N184="zákl. prenesená",J184,0)</f>
        <v>0</v>
      </c>
      <c r="BH184" s="190">
        <f>IF(N184="zníž. prenesená",J184,0)</f>
        <v>0</v>
      </c>
      <c r="BI184" s="190">
        <f>IF(N184="nulová",J184,0)</f>
        <v>0</v>
      </c>
      <c r="BJ184" s="15" t="s">
        <v>166</v>
      </c>
      <c r="BK184" s="190">
        <f>ROUND(I184*H184,2)</f>
        <v>0</v>
      </c>
      <c r="BL184" s="15" t="s">
        <v>165</v>
      </c>
      <c r="BM184" s="189" t="s">
        <v>1371</v>
      </c>
    </row>
    <row r="185" s="2" customFormat="1" ht="16.5" customHeight="1">
      <c r="A185" s="34"/>
      <c r="B185" s="176"/>
      <c r="C185" s="177" t="s">
        <v>744</v>
      </c>
      <c r="D185" s="177" t="s">
        <v>161</v>
      </c>
      <c r="E185" s="178" t="s">
        <v>1778</v>
      </c>
      <c r="F185" s="179" t="s">
        <v>1779</v>
      </c>
      <c r="G185" s="180" t="s">
        <v>837</v>
      </c>
      <c r="H185" s="181">
        <v>20</v>
      </c>
      <c r="I185" s="182"/>
      <c r="J185" s="183">
        <f>ROUND(I185*H185,2)</f>
        <v>0</v>
      </c>
      <c r="K185" s="184"/>
      <c r="L185" s="35"/>
      <c r="M185" s="185" t="s">
        <v>1</v>
      </c>
      <c r="N185" s="186" t="s">
        <v>42</v>
      </c>
      <c r="O185" s="78"/>
      <c r="P185" s="187">
        <f>O185*H185</f>
        <v>0</v>
      </c>
      <c r="Q185" s="187">
        <v>0</v>
      </c>
      <c r="R185" s="187">
        <f>Q185*H185</f>
        <v>0</v>
      </c>
      <c r="S185" s="187">
        <v>0</v>
      </c>
      <c r="T185" s="188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89" t="s">
        <v>165</v>
      </c>
      <c r="AT185" s="189" t="s">
        <v>161</v>
      </c>
      <c r="AU185" s="189" t="s">
        <v>84</v>
      </c>
      <c r="AY185" s="15" t="s">
        <v>158</v>
      </c>
      <c r="BE185" s="190">
        <f>IF(N185="základná",J185,0)</f>
        <v>0</v>
      </c>
      <c r="BF185" s="190">
        <f>IF(N185="znížená",J185,0)</f>
        <v>0</v>
      </c>
      <c r="BG185" s="190">
        <f>IF(N185="zákl. prenesená",J185,0)</f>
        <v>0</v>
      </c>
      <c r="BH185" s="190">
        <f>IF(N185="zníž. prenesená",J185,0)</f>
        <v>0</v>
      </c>
      <c r="BI185" s="190">
        <f>IF(N185="nulová",J185,0)</f>
        <v>0</v>
      </c>
      <c r="BJ185" s="15" t="s">
        <v>166</v>
      </c>
      <c r="BK185" s="190">
        <f>ROUND(I185*H185,2)</f>
        <v>0</v>
      </c>
      <c r="BL185" s="15" t="s">
        <v>165</v>
      </c>
      <c r="BM185" s="189" t="s">
        <v>795</v>
      </c>
    </row>
    <row r="186" s="2" customFormat="1" ht="16.5" customHeight="1">
      <c r="A186" s="34"/>
      <c r="B186" s="176"/>
      <c r="C186" s="177" t="s">
        <v>989</v>
      </c>
      <c r="D186" s="177" t="s">
        <v>161</v>
      </c>
      <c r="E186" s="178" t="s">
        <v>1780</v>
      </c>
      <c r="F186" s="179" t="s">
        <v>1781</v>
      </c>
      <c r="G186" s="180" t="s">
        <v>837</v>
      </c>
      <c r="H186" s="181">
        <v>126</v>
      </c>
      <c r="I186" s="182"/>
      <c r="J186" s="183">
        <f>ROUND(I186*H186,2)</f>
        <v>0</v>
      </c>
      <c r="K186" s="184"/>
      <c r="L186" s="35"/>
      <c r="M186" s="185" t="s">
        <v>1</v>
      </c>
      <c r="N186" s="186" t="s">
        <v>42</v>
      </c>
      <c r="O186" s="78"/>
      <c r="P186" s="187">
        <f>O186*H186</f>
        <v>0</v>
      </c>
      <c r="Q186" s="187">
        <v>0</v>
      </c>
      <c r="R186" s="187">
        <f>Q186*H186</f>
        <v>0</v>
      </c>
      <c r="S186" s="187">
        <v>0</v>
      </c>
      <c r="T186" s="188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89" t="s">
        <v>165</v>
      </c>
      <c r="AT186" s="189" t="s">
        <v>161</v>
      </c>
      <c r="AU186" s="189" t="s">
        <v>84</v>
      </c>
      <c r="AY186" s="15" t="s">
        <v>158</v>
      </c>
      <c r="BE186" s="190">
        <f>IF(N186="základná",J186,0)</f>
        <v>0</v>
      </c>
      <c r="BF186" s="190">
        <f>IF(N186="znížená",J186,0)</f>
        <v>0</v>
      </c>
      <c r="BG186" s="190">
        <f>IF(N186="zákl. prenesená",J186,0)</f>
        <v>0</v>
      </c>
      <c r="BH186" s="190">
        <f>IF(N186="zníž. prenesená",J186,0)</f>
        <v>0</v>
      </c>
      <c r="BI186" s="190">
        <f>IF(N186="nulová",J186,0)</f>
        <v>0</v>
      </c>
      <c r="BJ186" s="15" t="s">
        <v>166</v>
      </c>
      <c r="BK186" s="190">
        <f>ROUND(I186*H186,2)</f>
        <v>0</v>
      </c>
      <c r="BL186" s="15" t="s">
        <v>165</v>
      </c>
      <c r="BM186" s="189" t="s">
        <v>1376</v>
      </c>
    </row>
    <row r="187" s="2" customFormat="1" ht="16.5" customHeight="1">
      <c r="A187" s="34"/>
      <c r="B187" s="176"/>
      <c r="C187" s="177" t="s">
        <v>993</v>
      </c>
      <c r="D187" s="177" t="s">
        <v>161</v>
      </c>
      <c r="E187" s="178" t="s">
        <v>1782</v>
      </c>
      <c r="F187" s="179" t="s">
        <v>1783</v>
      </c>
      <c r="G187" s="180" t="s">
        <v>837</v>
      </c>
      <c r="H187" s="181">
        <v>40</v>
      </c>
      <c r="I187" s="182"/>
      <c r="J187" s="183">
        <f>ROUND(I187*H187,2)</f>
        <v>0</v>
      </c>
      <c r="K187" s="184"/>
      <c r="L187" s="35"/>
      <c r="M187" s="185" t="s">
        <v>1</v>
      </c>
      <c r="N187" s="186" t="s">
        <v>42</v>
      </c>
      <c r="O187" s="78"/>
      <c r="P187" s="187">
        <f>O187*H187</f>
        <v>0</v>
      </c>
      <c r="Q187" s="187">
        <v>0</v>
      </c>
      <c r="R187" s="187">
        <f>Q187*H187</f>
        <v>0</v>
      </c>
      <c r="S187" s="187">
        <v>0</v>
      </c>
      <c r="T187" s="188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89" t="s">
        <v>165</v>
      </c>
      <c r="AT187" s="189" t="s">
        <v>161</v>
      </c>
      <c r="AU187" s="189" t="s">
        <v>84</v>
      </c>
      <c r="AY187" s="15" t="s">
        <v>158</v>
      </c>
      <c r="BE187" s="190">
        <f>IF(N187="základná",J187,0)</f>
        <v>0</v>
      </c>
      <c r="BF187" s="190">
        <f>IF(N187="znížená",J187,0)</f>
        <v>0</v>
      </c>
      <c r="BG187" s="190">
        <f>IF(N187="zákl. prenesená",J187,0)</f>
        <v>0</v>
      </c>
      <c r="BH187" s="190">
        <f>IF(N187="zníž. prenesená",J187,0)</f>
        <v>0</v>
      </c>
      <c r="BI187" s="190">
        <f>IF(N187="nulová",J187,0)</f>
        <v>0</v>
      </c>
      <c r="BJ187" s="15" t="s">
        <v>166</v>
      </c>
      <c r="BK187" s="190">
        <f>ROUND(I187*H187,2)</f>
        <v>0</v>
      </c>
      <c r="BL187" s="15" t="s">
        <v>165</v>
      </c>
      <c r="BM187" s="189" t="s">
        <v>1379</v>
      </c>
    </row>
    <row r="188" s="2" customFormat="1" ht="16.5" customHeight="1">
      <c r="A188" s="34"/>
      <c r="B188" s="176"/>
      <c r="C188" s="177" t="s">
        <v>997</v>
      </c>
      <c r="D188" s="177" t="s">
        <v>161</v>
      </c>
      <c r="E188" s="178" t="s">
        <v>1784</v>
      </c>
      <c r="F188" s="179" t="s">
        <v>1785</v>
      </c>
      <c r="G188" s="180" t="s">
        <v>837</v>
      </c>
      <c r="H188" s="181">
        <v>10</v>
      </c>
      <c r="I188" s="182"/>
      <c r="J188" s="183">
        <f>ROUND(I188*H188,2)</f>
        <v>0</v>
      </c>
      <c r="K188" s="184"/>
      <c r="L188" s="35"/>
      <c r="M188" s="185" t="s">
        <v>1</v>
      </c>
      <c r="N188" s="186" t="s">
        <v>42</v>
      </c>
      <c r="O188" s="78"/>
      <c r="P188" s="187">
        <f>O188*H188</f>
        <v>0</v>
      </c>
      <c r="Q188" s="187">
        <v>0</v>
      </c>
      <c r="R188" s="187">
        <f>Q188*H188</f>
        <v>0</v>
      </c>
      <c r="S188" s="187">
        <v>0</v>
      </c>
      <c r="T188" s="188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89" t="s">
        <v>165</v>
      </c>
      <c r="AT188" s="189" t="s">
        <v>161</v>
      </c>
      <c r="AU188" s="189" t="s">
        <v>84</v>
      </c>
      <c r="AY188" s="15" t="s">
        <v>158</v>
      </c>
      <c r="BE188" s="190">
        <f>IF(N188="základná",J188,0)</f>
        <v>0</v>
      </c>
      <c r="BF188" s="190">
        <f>IF(N188="znížená",J188,0)</f>
        <v>0</v>
      </c>
      <c r="BG188" s="190">
        <f>IF(N188="zákl. prenesená",J188,0)</f>
        <v>0</v>
      </c>
      <c r="BH188" s="190">
        <f>IF(N188="zníž. prenesená",J188,0)</f>
        <v>0</v>
      </c>
      <c r="BI188" s="190">
        <f>IF(N188="nulová",J188,0)</f>
        <v>0</v>
      </c>
      <c r="BJ188" s="15" t="s">
        <v>166</v>
      </c>
      <c r="BK188" s="190">
        <f>ROUND(I188*H188,2)</f>
        <v>0</v>
      </c>
      <c r="BL188" s="15" t="s">
        <v>165</v>
      </c>
      <c r="BM188" s="189" t="s">
        <v>1382</v>
      </c>
    </row>
    <row r="189" s="2" customFormat="1" ht="16.5" customHeight="1">
      <c r="A189" s="34"/>
      <c r="B189" s="176"/>
      <c r="C189" s="177" t="s">
        <v>999</v>
      </c>
      <c r="D189" s="177" t="s">
        <v>161</v>
      </c>
      <c r="E189" s="178" t="s">
        <v>1786</v>
      </c>
      <c r="F189" s="179" t="s">
        <v>1787</v>
      </c>
      <c r="G189" s="180" t="s">
        <v>837</v>
      </c>
      <c r="H189" s="181">
        <v>126</v>
      </c>
      <c r="I189" s="182"/>
      <c r="J189" s="183">
        <f>ROUND(I189*H189,2)</f>
        <v>0</v>
      </c>
      <c r="K189" s="184"/>
      <c r="L189" s="35"/>
      <c r="M189" s="185" t="s">
        <v>1</v>
      </c>
      <c r="N189" s="186" t="s">
        <v>42</v>
      </c>
      <c r="O189" s="78"/>
      <c r="P189" s="187">
        <f>O189*H189</f>
        <v>0</v>
      </c>
      <c r="Q189" s="187">
        <v>0</v>
      </c>
      <c r="R189" s="187">
        <f>Q189*H189</f>
        <v>0</v>
      </c>
      <c r="S189" s="187">
        <v>0</v>
      </c>
      <c r="T189" s="188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89" t="s">
        <v>165</v>
      </c>
      <c r="AT189" s="189" t="s">
        <v>161</v>
      </c>
      <c r="AU189" s="189" t="s">
        <v>84</v>
      </c>
      <c r="AY189" s="15" t="s">
        <v>158</v>
      </c>
      <c r="BE189" s="190">
        <f>IF(N189="základná",J189,0)</f>
        <v>0</v>
      </c>
      <c r="BF189" s="190">
        <f>IF(N189="znížená",J189,0)</f>
        <v>0</v>
      </c>
      <c r="BG189" s="190">
        <f>IF(N189="zákl. prenesená",J189,0)</f>
        <v>0</v>
      </c>
      <c r="BH189" s="190">
        <f>IF(N189="zníž. prenesená",J189,0)</f>
        <v>0</v>
      </c>
      <c r="BI189" s="190">
        <f>IF(N189="nulová",J189,0)</f>
        <v>0</v>
      </c>
      <c r="BJ189" s="15" t="s">
        <v>166</v>
      </c>
      <c r="BK189" s="190">
        <f>ROUND(I189*H189,2)</f>
        <v>0</v>
      </c>
      <c r="BL189" s="15" t="s">
        <v>165</v>
      </c>
      <c r="BM189" s="189" t="s">
        <v>1385</v>
      </c>
    </row>
    <row r="190" s="2" customFormat="1" ht="16.5" customHeight="1">
      <c r="A190" s="34"/>
      <c r="B190" s="176"/>
      <c r="C190" s="177" t="s">
        <v>1003</v>
      </c>
      <c r="D190" s="177" t="s">
        <v>161</v>
      </c>
      <c r="E190" s="178" t="s">
        <v>1788</v>
      </c>
      <c r="F190" s="179" t="s">
        <v>1789</v>
      </c>
      <c r="G190" s="180" t="s">
        <v>837</v>
      </c>
      <c r="H190" s="181">
        <v>28</v>
      </c>
      <c r="I190" s="182"/>
      <c r="J190" s="183">
        <f>ROUND(I190*H190,2)</f>
        <v>0</v>
      </c>
      <c r="K190" s="184"/>
      <c r="L190" s="35"/>
      <c r="M190" s="185" t="s">
        <v>1</v>
      </c>
      <c r="N190" s="186" t="s">
        <v>42</v>
      </c>
      <c r="O190" s="78"/>
      <c r="P190" s="187">
        <f>O190*H190</f>
        <v>0</v>
      </c>
      <c r="Q190" s="187">
        <v>0</v>
      </c>
      <c r="R190" s="187">
        <f>Q190*H190</f>
        <v>0</v>
      </c>
      <c r="S190" s="187">
        <v>0</v>
      </c>
      <c r="T190" s="188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89" t="s">
        <v>165</v>
      </c>
      <c r="AT190" s="189" t="s">
        <v>161</v>
      </c>
      <c r="AU190" s="189" t="s">
        <v>84</v>
      </c>
      <c r="AY190" s="15" t="s">
        <v>158</v>
      </c>
      <c r="BE190" s="190">
        <f>IF(N190="základná",J190,0)</f>
        <v>0</v>
      </c>
      <c r="BF190" s="190">
        <f>IF(N190="znížená",J190,0)</f>
        <v>0</v>
      </c>
      <c r="BG190" s="190">
        <f>IF(N190="zákl. prenesená",J190,0)</f>
        <v>0</v>
      </c>
      <c r="BH190" s="190">
        <f>IF(N190="zníž. prenesená",J190,0)</f>
        <v>0</v>
      </c>
      <c r="BI190" s="190">
        <f>IF(N190="nulová",J190,0)</f>
        <v>0</v>
      </c>
      <c r="BJ190" s="15" t="s">
        <v>166</v>
      </c>
      <c r="BK190" s="190">
        <f>ROUND(I190*H190,2)</f>
        <v>0</v>
      </c>
      <c r="BL190" s="15" t="s">
        <v>165</v>
      </c>
      <c r="BM190" s="189" t="s">
        <v>1388</v>
      </c>
    </row>
    <row r="191" s="2" customFormat="1" ht="16.5" customHeight="1">
      <c r="A191" s="34"/>
      <c r="B191" s="176"/>
      <c r="C191" s="177" t="s">
        <v>1007</v>
      </c>
      <c r="D191" s="177" t="s">
        <v>161</v>
      </c>
      <c r="E191" s="178" t="s">
        <v>1790</v>
      </c>
      <c r="F191" s="179" t="s">
        <v>1791</v>
      </c>
      <c r="G191" s="180" t="s">
        <v>837</v>
      </c>
      <c r="H191" s="181">
        <v>8</v>
      </c>
      <c r="I191" s="182"/>
      <c r="J191" s="183">
        <f>ROUND(I191*H191,2)</f>
        <v>0</v>
      </c>
      <c r="K191" s="184"/>
      <c r="L191" s="35"/>
      <c r="M191" s="185" t="s">
        <v>1</v>
      </c>
      <c r="N191" s="186" t="s">
        <v>42</v>
      </c>
      <c r="O191" s="78"/>
      <c r="P191" s="187">
        <f>O191*H191</f>
        <v>0</v>
      </c>
      <c r="Q191" s="187">
        <v>0</v>
      </c>
      <c r="R191" s="187">
        <f>Q191*H191</f>
        <v>0</v>
      </c>
      <c r="S191" s="187">
        <v>0</v>
      </c>
      <c r="T191" s="188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89" t="s">
        <v>165</v>
      </c>
      <c r="AT191" s="189" t="s">
        <v>161</v>
      </c>
      <c r="AU191" s="189" t="s">
        <v>84</v>
      </c>
      <c r="AY191" s="15" t="s">
        <v>158</v>
      </c>
      <c r="BE191" s="190">
        <f>IF(N191="základná",J191,0)</f>
        <v>0</v>
      </c>
      <c r="BF191" s="190">
        <f>IF(N191="znížená",J191,0)</f>
        <v>0</v>
      </c>
      <c r="BG191" s="190">
        <f>IF(N191="zákl. prenesená",J191,0)</f>
        <v>0</v>
      </c>
      <c r="BH191" s="190">
        <f>IF(N191="zníž. prenesená",J191,0)</f>
        <v>0</v>
      </c>
      <c r="BI191" s="190">
        <f>IF(N191="nulová",J191,0)</f>
        <v>0</v>
      </c>
      <c r="BJ191" s="15" t="s">
        <v>166</v>
      </c>
      <c r="BK191" s="190">
        <f>ROUND(I191*H191,2)</f>
        <v>0</v>
      </c>
      <c r="BL191" s="15" t="s">
        <v>165</v>
      </c>
      <c r="BM191" s="189" t="s">
        <v>1391</v>
      </c>
    </row>
    <row r="192" s="12" customFormat="1" ht="25.92" customHeight="1">
      <c r="A192" s="12"/>
      <c r="B192" s="163"/>
      <c r="C192" s="12"/>
      <c r="D192" s="164" t="s">
        <v>75</v>
      </c>
      <c r="E192" s="165" t="s">
        <v>1216</v>
      </c>
      <c r="F192" s="165" t="s">
        <v>1792</v>
      </c>
      <c r="G192" s="12"/>
      <c r="H192" s="12"/>
      <c r="I192" s="166"/>
      <c r="J192" s="167">
        <f>BK192</f>
        <v>0</v>
      </c>
      <c r="K192" s="12"/>
      <c r="L192" s="163"/>
      <c r="M192" s="168"/>
      <c r="N192" s="169"/>
      <c r="O192" s="169"/>
      <c r="P192" s="170">
        <f>SUM(P193:P199)</f>
        <v>0</v>
      </c>
      <c r="Q192" s="169"/>
      <c r="R192" s="170">
        <f>SUM(R193:R199)</f>
        <v>0</v>
      </c>
      <c r="S192" s="169"/>
      <c r="T192" s="171">
        <f>SUM(T193:T199)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164" t="s">
        <v>84</v>
      </c>
      <c r="AT192" s="172" t="s">
        <v>75</v>
      </c>
      <c r="AU192" s="172" t="s">
        <v>76</v>
      </c>
      <c r="AY192" s="164" t="s">
        <v>158</v>
      </c>
      <c r="BK192" s="173">
        <f>SUM(BK193:BK199)</f>
        <v>0</v>
      </c>
    </row>
    <row r="193" s="2" customFormat="1" ht="21.75" customHeight="1">
      <c r="A193" s="34"/>
      <c r="B193" s="176"/>
      <c r="C193" s="177" t="s">
        <v>1011</v>
      </c>
      <c r="D193" s="177" t="s">
        <v>161</v>
      </c>
      <c r="E193" s="178" t="s">
        <v>1793</v>
      </c>
      <c r="F193" s="179" t="s">
        <v>1794</v>
      </c>
      <c r="G193" s="180" t="s">
        <v>261</v>
      </c>
      <c r="H193" s="181">
        <v>63</v>
      </c>
      <c r="I193" s="182"/>
      <c r="J193" s="183">
        <f>ROUND(I193*H193,2)</f>
        <v>0</v>
      </c>
      <c r="K193" s="184"/>
      <c r="L193" s="35"/>
      <c r="M193" s="185" t="s">
        <v>1</v>
      </c>
      <c r="N193" s="186" t="s">
        <v>42</v>
      </c>
      <c r="O193" s="78"/>
      <c r="P193" s="187">
        <f>O193*H193</f>
        <v>0</v>
      </c>
      <c r="Q193" s="187">
        <v>0</v>
      </c>
      <c r="R193" s="187">
        <f>Q193*H193</f>
        <v>0</v>
      </c>
      <c r="S193" s="187">
        <v>0</v>
      </c>
      <c r="T193" s="188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89" t="s">
        <v>165</v>
      </c>
      <c r="AT193" s="189" t="s">
        <v>161</v>
      </c>
      <c r="AU193" s="189" t="s">
        <v>84</v>
      </c>
      <c r="AY193" s="15" t="s">
        <v>158</v>
      </c>
      <c r="BE193" s="190">
        <f>IF(N193="základná",J193,0)</f>
        <v>0</v>
      </c>
      <c r="BF193" s="190">
        <f>IF(N193="znížená",J193,0)</f>
        <v>0</v>
      </c>
      <c r="BG193" s="190">
        <f>IF(N193="zákl. prenesená",J193,0)</f>
        <v>0</v>
      </c>
      <c r="BH193" s="190">
        <f>IF(N193="zníž. prenesená",J193,0)</f>
        <v>0</v>
      </c>
      <c r="BI193" s="190">
        <f>IF(N193="nulová",J193,0)</f>
        <v>0</v>
      </c>
      <c r="BJ193" s="15" t="s">
        <v>166</v>
      </c>
      <c r="BK193" s="190">
        <f>ROUND(I193*H193,2)</f>
        <v>0</v>
      </c>
      <c r="BL193" s="15" t="s">
        <v>165</v>
      </c>
      <c r="BM193" s="189" t="s">
        <v>1394</v>
      </c>
    </row>
    <row r="194" s="2" customFormat="1" ht="16.5" customHeight="1">
      <c r="A194" s="34"/>
      <c r="B194" s="176"/>
      <c r="C194" s="177" t="s">
        <v>1015</v>
      </c>
      <c r="D194" s="177" t="s">
        <v>161</v>
      </c>
      <c r="E194" s="178" t="s">
        <v>1795</v>
      </c>
      <c r="F194" s="179" t="s">
        <v>1796</v>
      </c>
      <c r="G194" s="180" t="s">
        <v>261</v>
      </c>
      <c r="H194" s="181">
        <v>63</v>
      </c>
      <c r="I194" s="182"/>
      <c r="J194" s="183">
        <f>ROUND(I194*H194,2)</f>
        <v>0</v>
      </c>
      <c r="K194" s="184"/>
      <c r="L194" s="35"/>
      <c r="M194" s="185" t="s">
        <v>1</v>
      </c>
      <c r="N194" s="186" t="s">
        <v>42</v>
      </c>
      <c r="O194" s="78"/>
      <c r="P194" s="187">
        <f>O194*H194</f>
        <v>0</v>
      </c>
      <c r="Q194" s="187">
        <v>0</v>
      </c>
      <c r="R194" s="187">
        <f>Q194*H194</f>
        <v>0</v>
      </c>
      <c r="S194" s="187">
        <v>0</v>
      </c>
      <c r="T194" s="188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89" t="s">
        <v>165</v>
      </c>
      <c r="AT194" s="189" t="s">
        <v>161</v>
      </c>
      <c r="AU194" s="189" t="s">
        <v>84</v>
      </c>
      <c r="AY194" s="15" t="s">
        <v>158</v>
      </c>
      <c r="BE194" s="190">
        <f>IF(N194="základná",J194,0)</f>
        <v>0</v>
      </c>
      <c r="BF194" s="190">
        <f>IF(N194="znížená",J194,0)</f>
        <v>0</v>
      </c>
      <c r="BG194" s="190">
        <f>IF(N194="zákl. prenesená",J194,0)</f>
        <v>0</v>
      </c>
      <c r="BH194" s="190">
        <f>IF(N194="zníž. prenesená",J194,0)</f>
        <v>0</v>
      </c>
      <c r="BI194" s="190">
        <f>IF(N194="nulová",J194,0)</f>
        <v>0</v>
      </c>
      <c r="BJ194" s="15" t="s">
        <v>166</v>
      </c>
      <c r="BK194" s="190">
        <f>ROUND(I194*H194,2)</f>
        <v>0</v>
      </c>
      <c r="BL194" s="15" t="s">
        <v>165</v>
      </c>
      <c r="BM194" s="189" t="s">
        <v>1397</v>
      </c>
    </row>
    <row r="195" s="2" customFormat="1" ht="16.5" customHeight="1">
      <c r="A195" s="34"/>
      <c r="B195" s="176"/>
      <c r="C195" s="177" t="s">
        <v>1017</v>
      </c>
      <c r="D195" s="177" t="s">
        <v>161</v>
      </c>
      <c r="E195" s="178" t="s">
        <v>1797</v>
      </c>
      <c r="F195" s="179" t="s">
        <v>1798</v>
      </c>
      <c r="G195" s="180" t="s">
        <v>261</v>
      </c>
      <c r="H195" s="181">
        <v>126</v>
      </c>
      <c r="I195" s="182"/>
      <c r="J195" s="183">
        <f>ROUND(I195*H195,2)</f>
        <v>0</v>
      </c>
      <c r="K195" s="184"/>
      <c r="L195" s="35"/>
      <c r="M195" s="185" t="s">
        <v>1</v>
      </c>
      <c r="N195" s="186" t="s">
        <v>42</v>
      </c>
      <c r="O195" s="78"/>
      <c r="P195" s="187">
        <f>O195*H195</f>
        <v>0</v>
      </c>
      <c r="Q195" s="187">
        <v>0</v>
      </c>
      <c r="R195" s="187">
        <f>Q195*H195</f>
        <v>0</v>
      </c>
      <c r="S195" s="187">
        <v>0</v>
      </c>
      <c r="T195" s="188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89" t="s">
        <v>165</v>
      </c>
      <c r="AT195" s="189" t="s">
        <v>161</v>
      </c>
      <c r="AU195" s="189" t="s">
        <v>84</v>
      </c>
      <c r="AY195" s="15" t="s">
        <v>158</v>
      </c>
      <c r="BE195" s="190">
        <f>IF(N195="základná",J195,0)</f>
        <v>0</v>
      </c>
      <c r="BF195" s="190">
        <f>IF(N195="znížená",J195,0)</f>
        <v>0</v>
      </c>
      <c r="BG195" s="190">
        <f>IF(N195="zákl. prenesená",J195,0)</f>
        <v>0</v>
      </c>
      <c r="BH195" s="190">
        <f>IF(N195="zníž. prenesená",J195,0)</f>
        <v>0</v>
      </c>
      <c r="BI195" s="190">
        <f>IF(N195="nulová",J195,0)</f>
        <v>0</v>
      </c>
      <c r="BJ195" s="15" t="s">
        <v>166</v>
      </c>
      <c r="BK195" s="190">
        <f>ROUND(I195*H195,2)</f>
        <v>0</v>
      </c>
      <c r="BL195" s="15" t="s">
        <v>165</v>
      </c>
      <c r="BM195" s="189" t="s">
        <v>1400</v>
      </c>
    </row>
    <row r="196" s="2" customFormat="1" ht="16.5" customHeight="1">
      <c r="A196" s="34"/>
      <c r="B196" s="176"/>
      <c r="C196" s="177" t="s">
        <v>1021</v>
      </c>
      <c r="D196" s="177" t="s">
        <v>161</v>
      </c>
      <c r="E196" s="178" t="s">
        <v>1799</v>
      </c>
      <c r="F196" s="179" t="s">
        <v>1800</v>
      </c>
      <c r="G196" s="180" t="s">
        <v>261</v>
      </c>
      <c r="H196" s="181">
        <v>63</v>
      </c>
      <c r="I196" s="182"/>
      <c r="J196" s="183">
        <f>ROUND(I196*H196,2)</f>
        <v>0</v>
      </c>
      <c r="K196" s="184"/>
      <c r="L196" s="35"/>
      <c r="M196" s="185" t="s">
        <v>1</v>
      </c>
      <c r="N196" s="186" t="s">
        <v>42</v>
      </c>
      <c r="O196" s="78"/>
      <c r="P196" s="187">
        <f>O196*H196</f>
        <v>0</v>
      </c>
      <c r="Q196" s="187">
        <v>0</v>
      </c>
      <c r="R196" s="187">
        <f>Q196*H196</f>
        <v>0</v>
      </c>
      <c r="S196" s="187">
        <v>0</v>
      </c>
      <c r="T196" s="188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89" t="s">
        <v>165</v>
      </c>
      <c r="AT196" s="189" t="s">
        <v>161</v>
      </c>
      <c r="AU196" s="189" t="s">
        <v>84</v>
      </c>
      <c r="AY196" s="15" t="s">
        <v>158</v>
      </c>
      <c r="BE196" s="190">
        <f>IF(N196="základná",J196,0)</f>
        <v>0</v>
      </c>
      <c r="BF196" s="190">
        <f>IF(N196="znížená",J196,0)</f>
        <v>0</v>
      </c>
      <c r="BG196" s="190">
        <f>IF(N196="zákl. prenesená",J196,0)</f>
        <v>0</v>
      </c>
      <c r="BH196" s="190">
        <f>IF(N196="zníž. prenesená",J196,0)</f>
        <v>0</v>
      </c>
      <c r="BI196" s="190">
        <f>IF(N196="nulová",J196,0)</f>
        <v>0</v>
      </c>
      <c r="BJ196" s="15" t="s">
        <v>166</v>
      </c>
      <c r="BK196" s="190">
        <f>ROUND(I196*H196,2)</f>
        <v>0</v>
      </c>
      <c r="BL196" s="15" t="s">
        <v>165</v>
      </c>
      <c r="BM196" s="189" t="s">
        <v>1403</v>
      </c>
    </row>
    <row r="197" s="2" customFormat="1" ht="16.5" customHeight="1">
      <c r="A197" s="34"/>
      <c r="B197" s="176"/>
      <c r="C197" s="177" t="s">
        <v>1025</v>
      </c>
      <c r="D197" s="177" t="s">
        <v>161</v>
      </c>
      <c r="E197" s="178" t="s">
        <v>1801</v>
      </c>
      <c r="F197" s="179" t="s">
        <v>1802</v>
      </c>
      <c r="G197" s="180" t="s">
        <v>261</v>
      </c>
      <c r="H197" s="181">
        <v>63</v>
      </c>
      <c r="I197" s="182"/>
      <c r="J197" s="183">
        <f>ROUND(I197*H197,2)</f>
        <v>0</v>
      </c>
      <c r="K197" s="184"/>
      <c r="L197" s="35"/>
      <c r="M197" s="185" t="s">
        <v>1</v>
      </c>
      <c r="N197" s="186" t="s">
        <v>42</v>
      </c>
      <c r="O197" s="78"/>
      <c r="P197" s="187">
        <f>O197*H197</f>
        <v>0</v>
      </c>
      <c r="Q197" s="187">
        <v>0</v>
      </c>
      <c r="R197" s="187">
        <f>Q197*H197</f>
        <v>0</v>
      </c>
      <c r="S197" s="187">
        <v>0</v>
      </c>
      <c r="T197" s="188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89" t="s">
        <v>165</v>
      </c>
      <c r="AT197" s="189" t="s">
        <v>161</v>
      </c>
      <c r="AU197" s="189" t="s">
        <v>84</v>
      </c>
      <c r="AY197" s="15" t="s">
        <v>158</v>
      </c>
      <c r="BE197" s="190">
        <f>IF(N197="základná",J197,0)</f>
        <v>0</v>
      </c>
      <c r="BF197" s="190">
        <f>IF(N197="znížená",J197,0)</f>
        <v>0</v>
      </c>
      <c r="BG197" s="190">
        <f>IF(N197="zákl. prenesená",J197,0)</f>
        <v>0</v>
      </c>
      <c r="BH197" s="190">
        <f>IF(N197="zníž. prenesená",J197,0)</f>
        <v>0</v>
      </c>
      <c r="BI197" s="190">
        <f>IF(N197="nulová",J197,0)</f>
        <v>0</v>
      </c>
      <c r="BJ197" s="15" t="s">
        <v>166</v>
      </c>
      <c r="BK197" s="190">
        <f>ROUND(I197*H197,2)</f>
        <v>0</v>
      </c>
      <c r="BL197" s="15" t="s">
        <v>165</v>
      </c>
      <c r="BM197" s="189" t="s">
        <v>1406</v>
      </c>
    </row>
    <row r="198" s="2" customFormat="1" ht="16.5" customHeight="1">
      <c r="A198" s="34"/>
      <c r="B198" s="176"/>
      <c r="C198" s="177" t="s">
        <v>1029</v>
      </c>
      <c r="D198" s="177" t="s">
        <v>161</v>
      </c>
      <c r="E198" s="178" t="s">
        <v>1803</v>
      </c>
      <c r="F198" s="179" t="s">
        <v>1804</v>
      </c>
      <c r="G198" s="180" t="s">
        <v>261</v>
      </c>
      <c r="H198" s="181">
        <v>63</v>
      </c>
      <c r="I198" s="182"/>
      <c r="J198" s="183">
        <f>ROUND(I198*H198,2)</f>
        <v>0</v>
      </c>
      <c r="K198" s="184"/>
      <c r="L198" s="35"/>
      <c r="M198" s="185" t="s">
        <v>1</v>
      </c>
      <c r="N198" s="186" t="s">
        <v>42</v>
      </c>
      <c r="O198" s="78"/>
      <c r="P198" s="187">
        <f>O198*H198</f>
        <v>0</v>
      </c>
      <c r="Q198" s="187">
        <v>0</v>
      </c>
      <c r="R198" s="187">
        <f>Q198*H198</f>
        <v>0</v>
      </c>
      <c r="S198" s="187">
        <v>0</v>
      </c>
      <c r="T198" s="188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89" t="s">
        <v>165</v>
      </c>
      <c r="AT198" s="189" t="s">
        <v>161</v>
      </c>
      <c r="AU198" s="189" t="s">
        <v>84</v>
      </c>
      <c r="AY198" s="15" t="s">
        <v>158</v>
      </c>
      <c r="BE198" s="190">
        <f>IF(N198="základná",J198,0)</f>
        <v>0</v>
      </c>
      <c r="BF198" s="190">
        <f>IF(N198="znížená",J198,0)</f>
        <v>0</v>
      </c>
      <c r="BG198" s="190">
        <f>IF(N198="zákl. prenesená",J198,0)</f>
        <v>0</v>
      </c>
      <c r="BH198" s="190">
        <f>IF(N198="zníž. prenesená",J198,0)</f>
        <v>0</v>
      </c>
      <c r="BI198" s="190">
        <f>IF(N198="nulová",J198,0)</f>
        <v>0</v>
      </c>
      <c r="BJ198" s="15" t="s">
        <v>166</v>
      </c>
      <c r="BK198" s="190">
        <f>ROUND(I198*H198,2)</f>
        <v>0</v>
      </c>
      <c r="BL198" s="15" t="s">
        <v>165</v>
      </c>
      <c r="BM198" s="189" t="s">
        <v>1409</v>
      </c>
    </row>
    <row r="199" s="2" customFormat="1" ht="16.5" customHeight="1">
      <c r="A199" s="34"/>
      <c r="B199" s="176"/>
      <c r="C199" s="177" t="s">
        <v>1033</v>
      </c>
      <c r="D199" s="177" t="s">
        <v>161</v>
      </c>
      <c r="E199" s="178" t="s">
        <v>1805</v>
      </c>
      <c r="F199" s="179" t="s">
        <v>1806</v>
      </c>
      <c r="G199" s="180" t="s">
        <v>261</v>
      </c>
      <c r="H199" s="181">
        <v>63</v>
      </c>
      <c r="I199" s="182"/>
      <c r="J199" s="183">
        <f>ROUND(I199*H199,2)</f>
        <v>0</v>
      </c>
      <c r="K199" s="184"/>
      <c r="L199" s="35"/>
      <c r="M199" s="185" t="s">
        <v>1</v>
      </c>
      <c r="N199" s="186" t="s">
        <v>42</v>
      </c>
      <c r="O199" s="78"/>
      <c r="P199" s="187">
        <f>O199*H199</f>
        <v>0</v>
      </c>
      <c r="Q199" s="187">
        <v>0</v>
      </c>
      <c r="R199" s="187">
        <f>Q199*H199</f>
        <v>0</v>
      </c>
      <c r="S199" s="187">
        <v>0</v>
      </c>
      <c r="T199" s="188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89" t="s">
        <v>165</v>
      </c>
      <c r="AT199" s="189" t="s">
        <v>161</v>
      </c>
      <c r="AU199" s="189" t="s">
        <v>84</v>
      </c>
      <c r="AY199" s="15" t="s">
        <v>158</v>
      </c>
      <c r="BE199" s="190">
        <f>IF(N199="základná",J199,0)</f>
        <v>0</v>
      </c>
      <c r="BF199" s="190">
        <f>IF(N199="znížená",J199,0)</f>
        <v>0</v>
      </c>
      <c r="BG199" s="190">
        <f>IF(N199="zákl. prenesená",J199,0)</f>
        <v>0</v>
      </c>
      <c r="BH199" s="190">
        <f>IF(N199="zníž. prenesená",J199,0)</f>
        <v>0</v>
      </c>
      <c r="BI199" s="190">
        <f>IF(N199="nulová",J199,0)</f>
        <v>0</v>
      </c>
      <c r="BJ199" s="15" t="s">
        <v>166</v>
      </c>
      <c r="BK199" s="190">
        <f>ROUND(I199*H199,2)</f>
        <v>0</v>
      </c>
      <c r="BL199" s="15" t="s">
        <v>165</v>
      </c>
      <c r="BM199" s="189" t="s">
        <v>1412</v>
      </c>
    </row>
    <row r="200" s="12" customFormat="1" ht="25.92" customHeight="1">
      <c r="A200" s="12"/>
      <c r="B200" s="163"/>
      <c r="C200" s="12"/>
      <c r="D200" s="164" t="s">
        <v>75</v>
      </c>
      <c r="E200" s="165" t="s">
        <v>1218</v>
      </c>
      <c r="F200" s="165" t="s">
        <v>1807</v>
      </c>
      <c r="G200" s="12"/>
      <c r="H200" s="12"/>
      <c r="I200" s="166"/>
      <c r="J200" s="167">
        <f>BK200</f>
        <v>0</v>
      </c>
      <c r="K200" s="12"/>
      <c r="L200" s="163"/>
      <c r="M200" s="168"/>
      <c r="N200" s="169"/>
      <c r="O200" s="169"/>
      <c r="P200" s="170">
        <f>SUM(P201:P220)</f>
        <v>0</v>
      </c>
      <c r="Q200" s="169"/>
      <c r="R200" s="170">
        <f>SUM(R201:R220)</f>
        <v>0</v>
      </c>
      <c r="S200" s="169"/>
      <c r="T200" s="171">
        <f>SUM(T201:T220)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64" t="s">
        <v>84</v>
      </c>
      <c r="AT200" s="172" t="s">
        <v>75</v>
      </c>
      <c r="AU200" s="172" t="s">
        <v>76</v>
      </c>
      <c r="AY200" s="164" t="s">
        <v>158</v>
      </c>
      <c r="BK200" s="173">
        <f>SUM(BK201:BK220)</f>
        <v>0</v>
      </c>
    </row>
    <row r="201" s="2" customFormat="1" ht="16.5" customHeight="1">
      <c r="A201" s="34"/>
      <c r="B201" s="176"/>
      <c r="C201" s="177" t="s">
        <v>1037</v>
      </c>
      <c r="D201" s="177" t="s">
        <v>161</v>
      </c>
      <c r="E201" s="178" t="s">
        <v>1808</v>
      </c>
      <c r="F201" s="179" t="s">
        <v>1809</v>
      </c>
      <c r="G201" s="180" t="s">
        <v>261</v>
      </c>
      <c r="H201" s="181">
        <v>1</v>
      </c>
      <c r="I201" s="182"/>
      <c r="J201" s="183">
        <f>ROUND(I201*H201,2)</f>
        <v>0</v>
      </c>
      <c r="K201" s="184"/>
      <c r="L201" s="35"/>
      <c r="M201" s="185" t="s">
        <v>1</v>
      </c>
      <c r="N201" s="186" t="s">
        <v>42</v>
      </c>
      <c r="O201" s="78"/>
      <c r="P201" s="187">
        <f>O201*H201</f>
        <v>0</v>
      </c>
      <c r="Q201" s="187">
        <v>0</v>
      </c>
      <c r="R201" s="187">
        <f>Q201*H201</f>
        <v>0</v>
      </c>
      <c r="S201" s="187">
        <v>0</v>
      </c>
      <c r="T201" s="188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189" t="s">
        <v>165</v>
      </c>
      <c r="AT201" s="189" t="s">
        <v>161</v>
      </c>
      <c r="AU201" s="189" t="s">
        <v>84</v>
      </c>
      <c r="AY201" s="15" t="s">
        <v>158</v>
      </c>
      <c r="BE201" s="190">
        <f>IF(N201="základná",J201,0)</f>
        <v>0</v>
      </c>
      <c r="BF201" s="190">
        <f>IF(N201="znížená",J201,0)</f>
        <v>0</v>
      </c>
      <c r="BG201" s="190">
        <f>IF(N201="zákl. prenesená",J201,0)</f>
        <v>0</v>
      </c>
      <c r="BH201" s="190">
        <f>IF(N201="zníž. prenesená",J201,0)</f>
        <v>0</v>
      </c>
      <c r="BI201" s="190">
        <f>IF(N201="nulová",J201,0)</f>
        <v>0</v>
      </c>
      <c r="BJ201" s="15" t="s">
        <v>166</v>
      </c>
      <c r="BK201" s="190">
        <f>ROUND(I201*H201,2)</f>
        <v>0</v>
      </c>
      <c r="BL201" s="15" t="s">
        <v>165</v>
      </c>
      <c r="BM201" s="189" t="s">
        <v>1415</v>
      </c>
    </row>
    <row r="202" s="2" customFormat="1" ht="16.5" customHeight="1">
      <c r="A202" s="34"/>
      <c r="B202" s="176"/>
      <c r="C202" s="177" t="s">
        <v>1041</v>
      </c>
      <c r="D202" s="177" t="s">
        <v>161</v>
      </c>
      <c r="E202" s="178" t="s">
        <v>1810</v>
      </c>
      <c r="F202" s="179" t="s">
        <v>1811</v>
      </c>
      <c r="G202" s="180" t="s">
        <v>261</v>
      </c>
      <c r="H202" s="181">
        <v>1</v>
      </c>
      <c r="I202" s="182"/>
      <c r="J202" s="183">
        <f>ROUND(I202*H202,2)</f>
        <v>0</v>
      </c>
      <c r="K202" s="184"/>
      <c r="L202" s="35"/>
      <c r="M202" s="185" t="s">
        <v>1</v>
      </c>
      <c r="N202" s="186" t="s">
        <v>42</v>
      </c>
      <c r="O202" s="78"/>
      <c r="P202" s="187">
        <f>O202*H202</f>
        <v>0</v>
      </c>
      <c r="Q202" s="187">
        <v>0</v>
      </c>
      <c r="R202" s="187">
        <f>Q202*H202</f>
        <v>0</v>
      </c>
      <c r="S202" s="187">
        <v>0</v>
      </c>
      <c r="T202" s="188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89" t="s">
        <v>165</v>
      </c>
      <c r="AT202" s="189" t="s">
        <v>161</v>
      </c>
      <c r="AU202" s="189" t="s">
        <v>84</v>
      </c>
      <c r="AY202" s="15" t="s">
        <v>158</v>
      </c>
      <c r="BE202" s="190">
        <f>IF(N202="základná",J202,0)</f>
        <v>0</v>
      </c>
      <c r="BF202" s="190">
        <f>IF(N202="znížená",J202,0)</f>
        <v>0</v>
      </c>
      <c r="BG202" s="190">
        <f>IF(N202="zákl. prenesená",J202,0)</f>
        <v>0</v>
      </c>
      <c r="BH202" s="190">
        <f>IF(N202="zníž. prenesená",J202,0)</f>
        <v>0</v>
      </c>
      <c r="BI202" s="190">
        <f>IF(N202="nulová",J202,0)</f>
        <v>0</v>
      </c>
      <c r="BJ202" s="15" t="s">
        <v>166</v>
      </c>
      <c r="BK202" s="190">
        <f>ROUND(I202*H202,2)</f>
        <v>0</v>
      </c>
      <c r="BL202" s="15" t="s">
        <v>165</v>
      </c>
      <c r="BM202" s="189" t="s">
        <v>1418</v>
      </c>
    </row>
    <row r="203" s="2" customFormat="1" ht="16.5" customHeight="1">
      <c r="A203" s="34"/>
      <c r="B203" s="176"/>
      <c r="C203" s="177" t="s">
        <v>1045</v>
      </c>
      <c r="D203" s="177" t="s">
        <v>161</v>
      </c>
      <c r="E203" s="178" t="s">
        <v>1812</v>
      </c>
      <c r="F203" s="179" t="s">
        <v>1813</v>
      </c>
      <c r="G203" s="180" t="s">
        <v>261</v>
      </c>
      <c r="H203" s="181">
        <v>1</v>
      </c>
      <c r="I203" s="182"/>
      <c r="J203" s="183">
        <f>ROUND(I203*H203,2)</f>
        <v>0</v>
      </c>
      <c r="K203" s="184"/>
      <c r="L203" s="35"/>
      <c r="M203" s="185" t="s">
        <v>1</v>
      </c>
      <c r="N203" s="186" t="s">
        <v>42</v>
      </c>
      <c r="O203" s="78"/>
      <c r="P203" s="187">
        <f>O203*H203</f>
        <v>0</v>
      </c>
      <c r="Q203" s="187">
        <v>0</v>
      </c>
      <c r="R203" s="187">
        <f>Q203*H203</f>
        <v>0</v>
      </c>
      <c r="S203" s="187">
        <v>0</v>
      </c>
      <c r="T203" s="188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89" t="s">
        <v>165</v>
      </c>
      <c r="AT203" s="189" t="s">
        <v>161</v>
      </c>
      <c r="AU203" s="189" t="s">
        <v>84</v>
      </c>
      <c r="AY203" s="15" t="s">
        <v>158</v>
      </c>
      <c r="BE203" s="190">
        <f>IF(N203="základná",J203,0)</f>
        <v>0</v>
      </c>
      <c r="BF203" s="190">
        <f>IF(N203="znížená",J203,0)</f>
        <v>0</v>
      </c>
      <c r="BG203" s="190">
        <f>IF(N203="zákl. prenesená",J203,0)</f>
        <v>0</v>
      </c>
      <c r="BH203" s="190">
        <f>IF(N203="zníž. prenesená",J203,0)</f>
        <v>0</v>
      </c>
      <c r="BI203" s="190">
        <f>IF(N203="nulová",J203,0)</f>
        <v>0</v>
      </c>
      <c r="BJ203" s="15" t="s">
        <v>166</v>
      </c>
      <c r="BK203" s="190">
        <f>ROUND(I203*H203,2)</f>
        <v>0</v>
      </c>
      <c r="BL203" s="15" t="s">
        <v>165</v>
      </c>
      <c r="BM203" s="189" t="s">
        <v>1421</v>
      </c>
    </row>
    <row r="204" s="2" customFormat="1" ht="16.5" customHeight="1">
      <c r="A204" s="34"/>
      <c r="B204" s="176"/>
      <c r="C204" s="177" t="s">
        <v>1047</v>
      </c>
      <c r="D204" s="177" t="s">
        <v>161</v>
      </c>
      <c r="E204" s="178" t="s">
        <v>1814</v>
      </c>
      <c r="F204" s="179" t="s">
        <v>1815</v>
      </c>
      <c r="G204" s="180" t="s">
        <v>261</v>
      </c>
      <c r="H204" s="181">
        <v>1</v>
      </c>
      <c r="I204" s="182"/>
      <c r="J204" s="183">
        <f>ROUND(I204*H204,2)</f>
        <v>0</v>
      </c>
      <c r="K204" s="184"/>
      <c r="L204" s="35"/>
      <c r="M204" s="185" t="s">
        <v>1</v>
      </c>
      <c r="N204" s="186" t="s">
        <v>42</v>
      </c>
      <c r="O204" s="78"/>
      <c r="P204" s="187">
        <f>O204*H204</f>
        <v>0</v>
      </c>
      <c r="Q204" s="187">
        <v>0</v>
      </c>
      <c r="R204" s="187">
        <f>Q204*H204</f>
        <v>0</v>
      </c>
      <c r="S204" s="187">
        <v>0</v>
      </c>
      <c r="T204" s="188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89" t="s">
        <v>165</v>
      </c>
      <c r="AT204" s="189" t="s">
        <v>161</v>
      </c>
      <c r="AU204" s="189" t="s">
        <v>84</v>
      </c>
      <c r="AY204" s="15" t="s">
        <v>158</v>
      </c>
      <c r="BE204" s="190">
        <f>IF(N204="základná",J204,0)</f>
        <v>0</v>
      </c>
      <c r="BF204" s="190">
        <f>IF(N204="znížená",J204,0)</f>
        <v>0</v>
      </c>
      <c r="BG204" s="190">
        <f>IF(N204="zákl. prenesená",J204,0)</f>
        <v>0</v>
      </c>
      <c r="BH204" s="190">
        <f>IF(N204="zníž. prenesená",J204,0)</f>
        <v>0</v>
      </c>
      <c r="BI204" s="190">
        <f>IF(N204="nulová",J204,0)</f>
        <v>0</v>
      </c>
      <c r="BJ204" s="15" t="s">
        <v>166</v>
      </c>
      <c r="BK204" s="190">
        <f>ROUND(I204*H204,2)</f>
        <v>0</v>
      </c>
      <c r="BL204" s="15" t="s">
        <v>165</v>
      </c>
      <c r="BM204" s="189" t="s">
        <v>1424</v>
      </c>
    </row>
    <row r="205" s="2" customFormat="1" ht="16.5" customHeight="1">
      <c r="A205" s="34"/>
      <c r="B205" s="176"/>
      <c r="C205" s="177" t="s">
        <v>1049</v>
      </c>
      <c r="D205" s="177" t="s">
        <v>161</v>
      </c>
      <c r="E205" s="178" t="s">
        <v>1816</v>
      </c>
      <c r="F205" s="179" t="s">
        <v>1817</v>
      </c>
      <c r="G205" s="180" t="s">
        <v>261</v>
      </c>
      <c r="H205" s="181">
        <v>1</v>
      </c>
      <c r="I205" s="182"/>
      <c r="J205" s="183">
        <f>ROUND(I205*H205,2)</f>
        <v>0</v>
      </c>
      <c r="K205" s="184"/>
      <c r="L205" s="35"/>
      <c r="M205" s="185" t="s">
        <v>1</v>
      </c>
      <c r="N205" s="186" t="s">
        <v>42</v>
      </c>
      <c r="O205" s="78"/>
      <c r="P205" s="187">
        <f>O205*H205</f>
        <v>0</v>
      </c>
      <c r="Q205" s="187">
        <v>0</v>
      </c>
      <c r="R205" s="187">
        <f>Q205*H205</f>
        <v>0</v>
      </c>
      <c r="S205" s="187">
        <v>0</v>
      </c>
      <c r="T205" s="188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89" t="s">
        <v>165</v>
      </c>
      <c r="AT205" s="189" t="s">
        <v>161</v>
      </c>
      <c r="AU205" s="189" t="s">
        <v>84</v>
      </c>
      <c r="AY205" s="15" t="s">
        <v>158</v>
      </c>
      <c r="BE205" s="190">
        <f>IF(N205="základná",J205,0)</f>
        <v>0</v>
      </c>
      <c r="BF205" s="190">
        <f>IF(N205="znížená",J205,0)</f>
        <v>0</v>
      </c>
      <c r="BG205" s="190">
        <f>IF(N205="zákl. prenesená",J205,0)</f>
        <v>0</v>
      </c>
      <c r="BH205" s="190">
        <f>IF(N205="zníž. prenesená",J205,0)</f>
        <v>0</v>
      </c>
      <c r="BI205" s="190">
        <f>IF(N205="nulová",J205,0)</f>
        <v>0</v>
      </c>
      <c r="BJ205" s="15" t="s">
        <v>166</v>
      </c>
      <c r="BK205" s="190">
        <f>ROUND(I205*H205,2)</f>
        <v>0</v>
      </c>
      <c r="BL205" s="15" t="s">
        <v>165</v>
      </c>
      <c r="BM205" s="189" t="s">
        <v>1427</v>
      </c>
    </row>
    <row r="206" s="2" customFormat="1" ht="16.5" customHeight="1">
      <c r="A206" s="34"/>
      <c r="B206" s="176"/>
      <c r="C206" s="177" t="s">
        <v>1053</v>
      </c>
      <c r="D206" s="177" t="s">
        <v>161</v>
      </c>
      <c r="E206" s="178" t="s">
        <v>1818</v>
      </c>
      <c r="F206" s="179" t="s">
        <v>1819</v>
      </c>
      <c r="G206" s="180" t="s">
        <v>261</v>
      </c>
      <c r="H206" s="181">
        <v>1</v>
      </c>
      <c r="I206" s="182"/>
      <c r="J206" s="183">
        <f>ROUND(I206*H206,2)</f>
        <v>0</v>
      </c>
      <c r="K206" s="184"/>
      <c r="L206" s="35"/>
      <c r="M206" s="185" t="s">
        <v>1</v>
      </c>
      <c r="N206" s="186" t="s">
        <v>42</v>
      </c>
      <c r="O206" s="78"/>
      <c r="P206" s="187">
        <f>O206*H206</f>
        <v>0</v>
      </c>
      <c r="Q206" s="187">
        <v>0</v>
      </c>
      <c r="R206" s="187">
        <f>Q206*H206</f>
        <v>0</v>
      </c>
      <c r="S206" s="187">
        <v>0</v>
      </c>
      <c r="T206" s="188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89" t="s">
        <v>165</v>
      </c>
      <c r="AT206" s="189" t="s">
        <v>161</v>
      </c>
      <c r="AU206" s="189" t="s">
        <v>84</v>
      </c>
      <c r="AY206" s="15" t="s">
        <v>158</v>
      </c>
      <c r="BE206" s="190">
        <f>IF(N206="základná",J206,0)</f>
        <v>0</v>
      </c>
      <c r="BF206" s="190">
        <f>IF(N206="znížená",J206,0)</f>
        <v>0</v>
      </c>
      <c r="BG206" s="190">
        <f>IF(N206="zákl. prenesená",J206,0)</f>
        <v>0</v>
      </c>
      <c r="BH206" s="190">
        <f>IF(N206="zníž. prenesená",J206,0)</f>
        <v>0</v>
      </c>
      <c r="BI206" s="190">
        <f>IF(N206="nulová",J206,0)</f>
        <v>0</v>
      </c>
      <c r="BJ206" s="15" t="s">
        <v>166</v>
      </c>
      <c r="BK206" s="190">
        <f>ROUND(I206*H206,2)</f>
        <v>0</v>
      </c>
      <c r="BL206" s="15" t="s">
        <v>165</v>
      </c>
      <c r="BM206" s="189" t="s">
        <v>1430</v>
      </c>
    </row>
    <row r="207" s="2" customFormat="1" ht="16.5" customHeight="1">
      <c r="A207" s="34"/>
      <c r="B207" s="176"/>
      <c r="C207" s="177" t="s">
        <v>1057</v>
      </c>
      <c r="D207" s="177" t="s">
        <v>161</v>
      </c>
      <c r="E207" s="178" t="s">
        <v>1820</v>
      </c>
      <c r="F207" s="179" t="s">
        <v>1821</v>
      </c>
      <c r="G207" s="180" t="s">
        <v>261</v>
      </c>
      <c r="H207" s="181">
        <v>1</v>
      </c>
      <c r="I207" s="182"/>
      <c r="J207" s="183">
        <f>ROUND(I207*H207,2)</f>
        <v>0</v>
      </c>
      <c r="K207" s="184"/>
      <c r="L207" s="35"/>
      <c r="M207" s="185" t="s">
        <v>1</v>
      </c>
      <c r="N207" s="186" t="s">
        <v>42</v>
      </c>
      <c r="O207" s="78"/>
      <c r="P207" s="187">
        <f>O207*H207</f>
        <v>0</v>
      </c>
      <c r="Q207" s="187">
        <v>0</v>
      </c>
      <c r="R207" s="187">
        <f>Q207*H207</f>
        <v>0</v>
      </c>
      <c r="S207" s="187">
        <v>0</v>
      </c>
      <c r="T207" s="188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89" t="s">
        <v>165</v>
      </c>
      <c r="AT207" s="189" t="s">
        <v>161</v>
      </c>
      <c r="AU207" s="189" t="s">
        <v>84</v>
      </c>
      <c r="AY207" s="15" t="s">
        <v>158</v>
      </c>
      <c r="BE207" s="190">
        <f>IF(N207="základná",J207,0)</f>
        <v>0</v>
      </c>
      <c r="BF207" s="190">
        <f>IF(N207="znížená",J207,0)</f>
        <v>0</v>
      </c>
      <c r="BG207" s="190">
        <f>IF(N207="zákl. prenesená",J207,0)</f>
        <v>0</v>
      </c>
      <c r="BH207" s="190">
        <f>IF(N207="zníž. prenesená",J207,0)</f>
        <v>0</v>
      </c>
      <c r="BI207" s="190">
        <f>IF(N207="nulová",J207,0)</f>
        <v>0</v>
      </c>
      <c r="BJ207" s="15" t="s">
        <v>166</v>
      </c>
      <c r="BK207" s="190">
        <f>ROUND(I207*H207,2)</f>
        <v>0</v>
      </c>
      <c r="BL207" s="15" t="s">
        <v>165</v>
      </c>
      <c r="BM207" s="189" t="s">
        <v>1433</v>
      </c>
    </row>
    <row r="208" s="2" customFormat="1" ht="16.5" customHeight="1">
      <c r="A208" s="34"/>
      <c r="B208" s="176"/>
      <c r="C208" s="177" t="s">
        <v>1061</v>
      </c>
      <c r="D208" s="177" t="s">
        <v>161</v>
      </c>
      <c r="E208" s="178" t="s">
        <v>1822</v>
      </c>
      <c r="F208" s="179" t="s">
        <v>1823</v>
      </c>
      <c r="G208" s="180" t="s">
        <v>261</v>
      </c>
      <c r="H208" s="181">
        <v>1</v>
      </c>
      <c r="I208" s="182"/>
      <c r="J208" s="183">
        <f>ROUND(I208*H208,2)</f>
        <v>0</v>
      </c>
      <c r="K208" s="184"/>
      <c r="L208" s="35"/>
      <c r="M208" s="185" t="s">
        <v>1</v>
      </c>
      <c r="N208" s="186" t="s">
        <v>42</v>
      </c>
      <c r="O208" s="78"/>
      <c r="P208" s="187">
        <f>O208*H208</f>
        <v>0</v>
      </c>
      <c r="Q208" s="187">
        <v>0</v>
      </c>
      <c r="R208" s="187">
        <f>Q208*H208</f>
        <v>0</v>
      </c>
      <c r="S208" s="187">
        <v>0</v>
      </c>
      <c r="T208" s="188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89" t="s">
        <v>165</v>
      </c>
      <c r="AT208" s="189" t="s">
        <v>161</v>
      </c>
      <c r="AU208" s="189" t="s">
        <v>84</v>
      </c>
      <c r="AY208" s="15" t="s">
        <v>158</v>
      </c>
      <c r="BE208" s="190">
        <f>IF(N208="základná",J208,0)</f>
        <v>0</v>
      </c>
      <c r="BF208" s="190">
        <f>IF(N208="znížená",J208,0)</f>
        <v>0</v>
      </c>
      <c r="BG208" s="190">
        <f>IF(N208="zákl. prenesená",J208,0)</f>
        <v>0</v>
      </c>
      <c r="BH208" s="190">
        <f>IF(N208="zníž. prenesená",J208,0)</f>
        <v>0</v>
      </c>
      <c r="BI208" s="190">
        <f>IF(N208="nulová",J208,0)</f>
        <v>0</v>
      </c>
      <c r="BJ208" s="15" t="s">
        <v>166</v>
      </c>
      <c r="BK208" s="190">
        <f>ROUND(I208*H208,2)</f>
        <v>0</v>
      </c>
      <c r="BL208" s="15" t="s">
        <v>165</v>
      </c>
      <c r="BM208" s="189" t="s">
        <v>1436</v>
      </c>
    </row>
    <row r="209" s="2" customFormat="1" ht="16.5" customHeight="1">
      <c r="A209" s="34"/>
      <c r="B209" s="176"/>
      <c r="C209" s="177" t="s">
        <v>1065</v>
      </c>
      <c r="D209" s="177" t="s">
        <v>161</v>
      </c>
      <c r="E209" s="178" t="s">
        <v>1824</v>
      </c>
      <c r="F209" s="179" t="s">
        <v>1825</v>
      </c>
      <c r="G209" s="180" t="s">
        <v>261</v>
      </c>
      <c r="H209" s="181">
        <v>1</v>
      </c>
      <c r="I209" s="182"/>
      <c r="J209" s="183">
        <f>ROUND(I209*H209,2)</f>
        <v>0</v>
      </c>
      <c r="K209" s="184"/>
      <c r="L209" s="35"/>
      <c r="M209" s="185" t="s">
        <v>1</v>
      </c>
      <c r="N209" s="186" t="s">
        <v>42</v>
      </c>
      <c r="O209" s="78"/>
      <c r="P209" s="187">
        <f>O209*H209</f>
        <v>0</v>
      </c>
      <c r="Q209" s="187">
        <v>0</v>
      </c>
      <c r="R209" s="187">
        <f>Q209*H209</f>
        <v>0</v>
      </c>
      <c r="S209" s="187">
        <v>0</v>
      </c>
      <c r="T209" s="188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189" t="s">
        <v>165</v>
      </c>
      <c r="AT209" s="189" t="s">
        <v>161</v>
      </c>
      <c r="AU209" s="189" t="s">
        <v>84</v>
      </c>
      <c r="AY209" s="15" t="s">
        <v>158</v>
      </c>
      <c r="BE209" s="190">
        <f>IF(N209="základná",J209,0)</f>
        <v>0</v>
      </c>
      <c r="BF209" s="190">
        <f>IF(N209="znížená",J209,0)</f>
        <v>0</v>
      </c>
      <c r="BG209" s="190">
        <f>IF(N209="zákl. prenesená",J209,0)</f>
        <v>0</v>
      </c>
      <c r="BH209" s="190">
        <f>IF(N209="zníž. prenesená",J209,0)</f>
        <v>0</v>
      </c>
      <c r="BI209" s="190">
        <f>IF(N209="nulová",J209,0)</f>
        <v>0</v>
      </c>
      <c r="BJ209" s="15" t="s">
        <v>166</v>
      </c>
      <c r="BK209" s="190">
        <f>ROUND(I209*H209,2)</f>
        <v>0</v>
      </c>
      <c r="BL209" s="15" t="s">
        <v>165</v>
      </c>
      <c r="BM209" s="189" t="s">
        <v>1439</v>
      </c>
    </row>
    <row r="210" s="2" customFormat="1" ht="16.5" customHeight="1">
      <c r="A210" s="34"/>
      <c r="B210" s="176"/>
      <c r="C210" s="177" t="s">
        <v>1071</v>
      </c>
      <c r="D210" s="177" t="s">
        <v>161</v>
      </c>
      <c r="E210" s="178" t="s">
        <v>1826</v>
      </c>
      <c r="F210" s="179" t="s">
        <v>1827</v>
      </c>
      <c r="G210" s="180" t="s">
        <v>261</v>
      </c>
      <c r="H210" s="181">
        <v>1</v>
      </c>
      <c r="I210" s="182"/>
      <c r="J210" s="183">
        <f>ROUND(I210*H210,2)</f>
        <v>0</v>
      </c>
      <c r="K210" s="184"/>
      <c r="L210" s="35"/>
      <c r="M210" s="185" t="s">
        <v>1</v>
      </c>
      <c r="N210" s="186" t="s">
        <v>42</v>
      </c>
      <c r="O210" s="78"/>
      <c r="P210" s="187">
        <f>O210*H210</f>
        <v>0</v>
      </c>
      <c r="Q210" s="187">
        <v>0</v>
      </c>
      <c r="R210" s="187">
        <f>Q210*H210</f>
        <v>0</v>
      </c>
      <c r="S210" s="187">
        <v>0</v>
      </c>
      <c r="T210" s="188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89" t="s">
        <v>165</v>
      </c>
      <c r="AT210" s="189" t="s">
        <v>161</v>
      </c>
      <c r="AU210" s="189" t="s">
        <v>84</v>
      </c>
      <c r="AY210" s="15" t="s">
        <v>158</v>
      </c>
      <c r="BE210" s="190">
        <f>IF(N210="základná",J210,0)</f>
        <v>0</v>
      </c>
      <c r="BF210" s="190">
        <f>IF(N210="znížená",J210,0)</f>
        <v>0</v>
      </c>
      <c r="BG210" s="190">
        <f>IF(N210="zákl. prenesená",J210,0)</f>
        <v>0</v>
      </c>
      <c r="BH210" s="190">
        <f>IF(N210="zníž. prenesená",J210,0)</f>
        <v>0</v>
      </c>
      <c r="BI210" s="190">
        <f>IF(N210="nulová",J210,0)</f>
        <v>0</v>
      </c>
      <c r="BJ210" s="15" t="s">
        <v>166</v>
      </c>
      <c r="BK210" s="190">
        <f>ROUND(I210*H210,2)</f>
        <v>0</v>
      </c>
      <c r="BL210" s="15" t="s">
        <v>165</v>
      </c>
      <c r="BM210" s="189" t="s">
        <v>1442</v>
      </c>
    </row>
    <row r="211" s="2" customFormat="1" ht="16.5" customHeight="1">
      <c r="A211" s="34"/>
      <c r="B211" s="176"/>
      <c r="C211" s="177" t="s">
        <v>1075</v>
      </c>
      <c r="D211" s="177" t="s">
        <v>161</v>
      </c>
      <c r="E211" s="178" t="s">
        <v>1828</v>
      </c>
      <c r="F211" s="179" t="s">
        <v>1829</v>
      </c>
      <c r="G211" s="180" t="s">
        <v>261</v>
      </c>
      <c r="H211" s="181">
        <v>1</v>
      </c>
      <c r="I211" s="182"/>
      <c r="J211" s="183">
        <f>ROUND(I211*H211,2)</f>
        <v>0</v>
      </c>
      <c r="K211" s="184"/>
      <c r="L211" s="35"/>
      <c r="M211" s="185" t="s">
        <v>1</v>
      </c>
      <c r="N211" s="186" t="s">
        <v>42</v>
      </c>
      <c r="O211" s="78"/>
      <c r="P211" s="187">
        <f>O211*H211</f>
        <v>0</v>
      </c>
      <c r="Q211" s="187">
        <v>0</v>
      </c>
      <c r="R211" s="187">
        <f>Q211*H211</f>
        <v>0</v>
      </c>
      <c r="S211" s="187">
        <v>0</v>
      </c>
      <c r="T211" s="188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89" t="s">
        <v>165</v>
      </c>
      <c r="AT211" s="189" t="s">
        <v>161</v>
      </c>
      <c r="AU211" s="189" t="s">
        <v>84</v>
      </c>
      <c r="AY211" s="15" t="s">
        <v>158</v>
      </c>
      <c r="BE211" s="190">
        <f>IF(N211="základná",J211,0)</f>
        <v>0</v>
      </c>
      <c r="BF211" s="190">
        <f>IF(N211="znížená",J211,0)</f>
        <v>0</v>
      </c>
      <c r="BG211" s="190">
        <f>IF(N211="zákl. prenesená",J211,0)</f>
        <v>0</v>
      </c>
      <c r="BH211" s="190">
        <f>IF(N211="zníž. prenesená",J211,0)</f>
        <v>0</v>
      </c>
      <c r="BI211" s="190">
        <f>IF(N211="nulová",J211,0)</f>
        <v>0</v>
      </c>
      <c r="BJ211" s="15" t="s">
        <v>166</v>
      </c>
      <c r="BK211" s="190">
        <f>ROUND(I211*H211,2)</f>
        <v>0</v>
      </c>
      <c r="BL211" s="15" t="s">
        <v>165</v>
      </c>
      <c r="BM211" s="189" t="s">
        <v>1445</v>
      </c>
    </row>
    <row r="212" s="2" customFormat="1" ht="16.5" customHeight="1">
      <c r="A212" s="34"/>
      <c r="B212" s="176"/>
      <c r="C212" s="177" t="s">
        <v>1081</v>
      </c>
      <c r="D212" s="177" t="s">
        <v>161</v>
      </c>
      <c r="E212" s="178" t="s">
        <v>1830</v>
      </c>
      <c r="F212" s="179" t="s">
        <v>1831</v>
      </c>
      <c r="G212" s="180" t="s">
        <v>261</v>
      </c>
      <c r="H212" s="181">
        <v>1</v>
      </c>
      <c r="I212" s="182"/>
      <c r="J212" s="183">
        <f>ROUND(I212*H212,2)</f>
        <v>0</v>
      </c>
      <c r="K212" s="184"/>
      <c r="L212" s="35"/>
      <c r="M212" s="185" t="s">
        <v>1</v>
      </c>
      <c r="N212" s="186" t="s">
        <v>42</v>
      </c>
      <c r="O212" s="78"/>
      <c r="P212" s="187">
        <f>O212*H212</f>
        <v>0</v>
      </c>
      <c r="Q212" s="187">
        <v>0</v>
      </c>
      <c r="R212" s="187">
        <f>Q212*H212</f>
        <v>0</v>
      </c>
      <c r="S212" s="187">
        <v>0</v>
      </c>
      <c r="T212" s="188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89" t="s">
        <v>165</v>
      </c>
      <c r="AT212" s="189" t="s">
        <v>161</v>
      </c>
      <c r="AU212" s="189" t="s">
        <v>84</v>
      </c>
      <c r="AY212" s="15" t="s">
        <v>158</v>
      </c>
      <c r="BE212" s="190">
        <f>IF(N212="základná",J212,0)</f>
        <v>0</v>
      </c>
      <c r="BF212" s="190">
        <f>IF(N212="znížená",J212,0)</f>
        <v>0</v>
      </c>
      <c r="BG212" s="190">
        <f>IF(N212="zákl. prenesená",J212,0)</f>
        <v>0</v>
      </c>
      <c r="BH212" s="190">
        <f>IF(N212="zníž. prenesená",J212,0)</f>
        <v>0</v>
      </c>
      <c r="BI212" s="190">
        <f>IF(N212="nulová",J212,0)</f>
        <v>0</v>
      </c>
      <c r="BJ212" s="15" t="s">
        <v>166</v>
      </c>
      <c r="BK212" s="190">
        <f>ROUND(I212*H212,2)</f>
        <v>0</v>
      </c>
      <c r="BL212" s="15" t="s">
        <v>165</v>
      </c>
      <c r="BM212" s="189" t="s">
        <v>1448</v>
      </c>
    </row>
    <row r="213" s="2" customFormat="1" ht="16.5" customHeight="1">
      <c r="A213" s="34"/>
      <c r="B213" s="176"/>
      <c r="C213" s="177" t="s">
        <v>1085</v>
      </c>
      <c r="D213" s="177" t="s">
        <v>161</v>
      </c>
      <c r="E213" s="178" t="s">
        <v>1832</v>
      </c>
      <c r="F213" s="179" t="s">
        <v>1833</v>
      </c>
      <c r="G213" s="180" t="s">
        <v>261</v>
      </c>
      <c r="H213" s="181">
        <v>1</v>
      </c>
      <c r="I213" s="182"/>
      <c r="J213" s="183">
        <f>ROUND(I213*H213,2)</f>
        <v>0</v>
      </c>
      <c r="K213" s="184"/>
      <c r="L213" s="35"/>
      <c r="M213" s="185" t="s">
        <v>1</v>
      </c>
      <c r="N213" s="186" t="s">
        <v>42</v>
      </c>
      <c r="O213" s="78"/>
      <c r="P213" s="187">
        <f>O213*H213</f>
        <v>0</v>
      </c>
      <c r="Q213" s="187">
        <v>0</v>
      </c>
      <c r="R213" s="187">
        <f>Q213*H213</f>
        <v>0</v>
      </c>
      <c r="S213" s="187">
        <v>0</v>
      </c>
      <c r="T213" s="188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189" t="s">
        <v>165</v>
      </c>
      <c r="AT213" s="189" t="s">
        <v>161</v>
      </c>
      <c r="AU213" s="189" t="s">
        <v>84</v>
      </c>
      <c r="AY213" s="15" t="s">
        <v>158</v>
      </c>
      <c r="BE213" s="190">
        <f>IF(N213="základná",J213,0)</f>
        <v>0</v>
      </c>
      <c r="BF213" s="190">
        <f>IF(N213="znížená",J213,0)</f>
        <v>0</v>
      </c>
      <c r="BG213" s="190">
        <f>IF(N213="zákl. prenesená",J213,0)</f>
        <v>0</v>
      </c>
      <c r="BH213" s="190">
        <f>IF(N213="zníž. prenesená",J213,0)</f>
        <v>0</v>
      </c>
      <c r="BI213" s="190">
        <f>IF(N213="nulová",J213,0)</f>
        <v>0</v>
      </c>
      <c r="BJ213" s="15" t="s">
        <v>166</v>
      </c>
      <c r="BK213" s="190">
        <f>ROUND(I213*H213,2)</f>
        <v>0</v>
      </c>
      <c r="BL213" s="15" t="s">
        <v>165</v>
      </c>
      <c r="BM213" s="189" t="s">
        <v>1452</v>
      </c>
    </row>
    <row r="214" s="2" customFormat="1" ht="16.5" customHeight="1">
      <c r="A214" s="34"/>
      <c r="B214" s="176"/>
      <c r="C214" s="177" t="s">
        <v>1089</v>
      </c>
      <c r="D214" s="177" t="s">
        <v>161</v>
      </c>
      <c r="E214" s="178" t="s">
        <v>1834</v>
      </c>
      <c r="F214" s="179" t="s">
        <v>1835</v>
      </c>
      <c r="G214" s="180" t="s">
        <v>261</v>
      </c>
      <c r="H214" s="181">
        <v>1</v>
      </c>
      <c r="I214" s="182"/>
      <c r="J214" s="183">
        <f>ROUND(I214*H214,2)</f>
        <v>0</v>
      </c>
      <c r="K214" s="184"/>
      <c r="L214" s="35"/>
      <c r="M214" s="185" t="s">
        <v>1</v>
      </c>
      <c r="N214" s="186" t="s">
        <v>42</v>
      </c>
      <c r="O214" s="78"/>
      <c r="P214" s="187">
        <f>O214*H214</f>
        <v>0</v>
      </c>
      <c r="Q214" s="187">
        <v>0</v>
      </c>
      <c r="R214" s="187">
        <f>Q214*H214</f>
        <v>0</v>
      </c>
      <c r="S214" s="187">
        <v>0</v>
      </c>
      <c r="T214" s="188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89" t="s">
        <v>165</v>
      </c>
      <c r="AT214" s="189" t="s">
        <v>161</v>
      </c>
      <c r="AU214" s="189" t="s">
        <v>84</v>
      </c>
      <c r="AY214" s="15" t="s">
        <v>158</v>
      </c>
      <c r="BE214" s="190">
        <f>IF(N214="základná",J214,0)</f>
        <v>0</v>
      </c>
      <c r="BF214" s="190">
        <f>IF(N214="znížená",J214,0)</f>
        <v>0</v>
      </c>
      <c r="BG214" s="190">
        <f>IF(N214="zákl. prenesená",J214,0)</f>
        <v>0</v>
      </c>
      <c r="BH214" s="190">
        <f>IF(N214="zníž. prenesená",J214,0)</f>
        <v>0</v>
      </c>
      <c r="BI214" s="190">
        <f>IF(N214="nulová",J214,0)</f>
        <v>0</v>
      </c>
      <c r="BJ214" s="15" t="s">
        <v>166</v>
      </c>
      <c r="BK214" s="190">
        <f>ROUND(I214*H214,2)</f>
        <v>0</v>
      </c>
      <c r="BL214" s="15" t="s">
        <v>165</v>
      </c>
      <c r="BM214" s="189" t="s">
        <v>1455</v>
      </c>
    </row>
    <row r="215" s="2" customFormat="1" ht="16.5" customHeight="1">
      <c r="A215" s="34"/>
      <c r="B215" s="176"/>
      <c r="C215" s="177" t="s">
        <v>1093</v>
      </c>
      <c r="D215" s="177" t="s">
        <v>161</v>
      </c>
      <c r="E215" s="178" t="s">
        <v>1836</v>
      </c>
      <c r="F215" s="179" t="s">
        <v>1837</v>
      </c>
      <c r="G215" s="180" t="s">
        <v>261</v>
      </c>
      <c r="H215" s="181">
        <v>1</v>
      </c>
      <c r="I215" s="182"/>
      <c r="J215" s="183">
        <f>ROUND(I215*H215,2)</f>
        <v>0</v>
      </c>
      <c r="K215" s="184"/>
      <c r="L215" s="35"/>
      <c r="M215" s="185" t="s">
        <v>1</v>
      </c>
      <c r="N215" s="186" t="s">
        <v>42</v>
      </c>
      <c r="O215" s="78"/>
      <c r="P215" s="187">
        <f>O215*H215</f>
        <v>0</v>
      </c>
      <c r="Q215" s="187">
        <v>0</v>
      </c>
      <c r="R215" s="187">
        <f>Q215*H215</f>
        <v>0</v>
      </c>
      <c r="S215" s="187">
        <v>0</v>
      </c>
      <c r="T215" s="188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89" t="s">
        <v>165</v>
      </c>
      <c r="AT215" s="189" t="s">
        <v>161</v>
      </c>
      <c r="AU215" s="189" t="s">
        <v>84</v>
      </c>
      <c r="AY215" s="15" t="s">
        <v>158</v>
      </c>
      <c r="BE215" s="190">
        <f>IF(N215="základná",J215,0)</f>
        <v>0</v>
      </c>
      <c r="BF215" s="190">
        <f>IF(N215="znížená",J215,0)</f>
        <v>0</v>
      </c>
      <c r="BG215" s="190">
        <f>IF(N215="zákl. prenesená",J215,0)</f>
        <v>0</v>
      </c>
      <c r="BH215" s="190">
        <f>IF(N215="zníž. prenesená",J215,0)</f>
        <v>0</v>
      </c>
      <c r="BI215" s="190">
        <f>IF(N215="nulová",J215,0)</f>
        <v>0</v>
      </c>
      <c r="BJ215" s="15" t="s">
        <v>166</v>
      </c>
      <c r="BK215" s="190">
        <f>ROUND(I215*H215,2)</f>
        <v>0</v>
      </c>
      <c r="BL215" s="15" t="s">
        <v>165</v>
      </c>
      <c r="BM215" s="189" t="s">
        <v>1456</v>
      </c>
    </row>
    <row r="216" s="2" customFormat="1" ht="16.5" customHeight="1">
      <c r="A216" s="34"/>
      <c r="B216" s="176"/>
      <c r="C216" s="177" t="s">
        <v>1099</v>
      </c>
      <c r="D216" s="177" t="s">
        <v>161</v>
      </c>
      <c r="E216" s="178" t="s">
        <v>1838</v>
      </c>
      <c r="F216" s="179" t="s">
        <v>1839</v>
      </c>
      <c r="G216" s="180" t="s">
        <v>261</v>
      </c>
      <c r="H216" s="181">
        <v>1</v>
      </c>
      <c r="I216" s="182"/>
      <c r="J216" s="183">
        <f>ROUND(I216*H216,2)</f>
        <v>0</v>
      </c>
      <c r="K216" s="184"/>
      <c r="L216" s="35"/>
      <c r="M216" s="185" t="s">
        <v>1</v>
      </c>
      <c r="N216" s="186" t="s">
        <v>42</v>
      </c>
      <c r="O216" s="78"/>
      <c r="P216" s="187">
        <f>O216*H216</f>
        <v>0</v>
      </c>
      <c r="Q216" s="187">
        <v>0</v>
      </c>
      <c r="R216" s="187">
        <f>Q216*H216</f>
        <v>0</v>
      </c>
      <c r="S216" s="187">
        <v>0</v>
      </c>
      <c r="T216" s="188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89" t="s">
        <v>165</v>
      </c>
      <c r="AT216" s="189" t="s">
        <v>161</v>
      </c>
      <c r="AU216" s="189" t="s">
        <v>84</v>
      </c>
      <c r="AY216" s="15" t="s">
        <v>158</v>
      </c>
      <c r="BE216" s="190">
        <f>IF(N216="základná",J216,0)</f>
        <v>0</v>
      </c>
      <c r="BF216" s="190">
        <f>IF(N216="znížená",J216,0)</f>
        <v>0</v>
      </c>
      <c r="BG216" s="190">
        <f>IF(N216="zákl. prenesená",J216,0)</f>
        <v>0</v>
      </c>
      <c r="BH216" s="190">
        <f>IF(N216="zníž. prenesená",J216,0)</f>
        <v>0</v>
      </c>
      <c r="BI216" s="190">
        <f>IF(N216="nulová",J216,0)</f>
        <v>0</v>
      </c>
      <c r="BJ216" s="15" t="s">
        <v>166</v>
      </c>
      <c r="BK216" s="190">
        <f>ROUND(I216*H216,2)</f>
        <v>0</v>
      </c>
      <c r="BL216" s="15" t="s">
        <v>165</v>
      </c>
      <c r="BM216" s="189" t="s">
        <v>1459</v>
      </c>
    </row>
    <row r="217" s="2" customFormat="1" ht="16.5" customHeight="1">
      <c r="A217" s="34"/>
      <c r="B217" s="176"/>
      <c r="C217" s="177" t="s">
        <v>1103</v>
      </c>
      <c r="D217" s="177" t="s">
        <v>161</v>
      </c>
      <c r="E217" s="178" t="s">
        <v>1840</v>
      </c>
      <c r="F217" s="179" t="s">
        <v>1841</v>
      </c>
      <c r="G217" s="180" t="s">
        <v>261</v>
      </c>
      <c r="H217" s="181">
        <v>1</v>
      </c>
      <c r="I217" s="182"/>
      <c r="J217" s="183">
        <f>ROUND(I217*H217,2)</f>
        <v>0</v>
      </c>
      <c r="K217" s="184"/>
      <c r="L217" s="35"/>
      <c r="M217" s="185" t="s">
        <v>1</v>
      </c>
      <c r="N217" s="186" t="s">
        <v>42</v>
      </c>
      <c r="O217" s="78"/>
      <c r="P217" s="187">
        <f>O217*H217</f>
        <v>0</v>
      </c>
      <c r="Q217" s="187">
        <v>0</v>
      </c>
      <c r="R217" s="187">
        <f>Q217*H217</f>
        <v>0</v>
      </c>
      <c r="S217" s="187">
        <v>0</v>
      </c>
      <c r="T217" s="188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89" t="s">
        <v>165</v>
      </c>
      <c r="AT217" s="189" t="s">
        <v>161</v>
      </c>
      <c r="AU217" s="189" t="s">
        <v>84</v>
      </c>
      <c r="AY217" s="15" t="s">
        <v>158</v>
      </c>
      <c r="BE217" s="190">
        <f>IF(N217="základná",J217,0)</f>
        <v>0</v>
      </c>
      <c r="BF217" s="190">
        <f>IF(N217="znížená",J217,0)</f>
        <v>0</v>
      </c>
      <c r="BG217" s="190">
        <f>IF(N217="zákl. prenesená",J217,0)</f>
        <v>0</v>
      </c>
      <c r="BH217" s="190">
        <f>IF(N217="zníž. prenesená",J217,0)</f>
        <v>0</v>
      </c>
      <c r="BI217" s="190">
        <f>IF(N217="nulová",J217,0)</f>
        <v>0</v>
      </c>
      <c r="BJ217" s="15" t="s">
        <v>166</v>
      </c>
      <c r="BK217" s="190">
        <f>ROUND(I217*H217,2)</f>
        <v>0</v>
      </c>
      <c r="BL217" s="15" t="s">
        <v>165</v>
      </c>
      <c r="BM217" s="189" t="s">
        <v>1462</v>
      </c>
    </row>
    <row r="218" s="2" customFormat="1" ht="16.5" customHeight="1">
      <c r="A218" s="34"/>
      <c r="B218" s="176"/>
      <c r="C218" s="177" t="s">
        <v>1107</v>
      </c>
      <c r="D218" s="177" t="s">
        <v>161</v>
      </c>
      <c r="E218" s="178" t="s">
        <v>1842</v>
      </c>
      <c r="F218" s="179" t="s">
        <v>1843</v>
      </c>
      <c r="G218" s="180" t="s">
        <v>261</v>
      </c>
      <c r="H218" s="181">
        <v>1</v>
      </c>
      <c r="I218" s="182"/>
      <c r="J218" s="183">
        <f>ROUND(I218*H218,2)</f>
        <v>0</v>
      </c>
      <c r="K218" s="184"/>
      <c r="L218" s="35"/>
      <c r="M218" s="185" t="s">
        <v>1</v>
      </c>
      <c r="N218" s="186" t="s">
        <v>42</v>
      </c>
      <c r="O218" s="78"/>
      <c r="P218" s="187">
        <f>O218*H218</f>
        <v>0</v>
      </c>
      <c r="Q218" s="187">
        <v>0</v>
      </c>
      <c r="R218" s="187">
        <f>Q218*H218</f>
        <v>0</v>
      </c>
      <c r="S218" s="187">
        <v>0</v>
      </c>
      <c r="T218" s="188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189" t="s">
        <v>165</v>
      </c>
      <c r="AT218" s="189" t="s">
        <v>161</v>
      </c>
      <c r="AU218" s="189" t="s">
        <v>84</v>
      </c>
      <c r="AY218" s="15" t="s">
        <v>158</v>
      </c>
      <c r="BE218" s="190">
        <f>IF(N218="základná",J218,0)</f>
        <v>0</v>
      </c>
      <c r="BF218" s="190">
        <f>IF(N218="znížená",J218,0)</f>
        <v>0</v>
      </c>
      <c r="BG218" s="190">
        <f>IF(N218="zákl. prenesená",J218,0)</f>
        <v>0</v>
      </c>
      <c r="BH218" s="190">
        <f>IF(N218="zníž. prenesená",J218,0)</f>
        <v>0</v>
      </c>
      <c r="BI218" s="190">
        <f>IF(N218="nulová",J218,0)</f>
        <v>0</v>
      </c>
      <c r="BJ218" s="15" t="s">
        <v>166</v>
      </c>
      <c r="BK218" s="190">
        <f>ROUND(I218*H218,2)</f>
        <v>0</v>
      </c>
      <c r="BL218" s="15" t="s">
        <v>165</v>
      </c>
      <c r="BM218" s="189" t="s">
        <v>1467</v>
      </c>
    </row>
    <row r="219" s="2" customFormat="1" ht="16.5" customHeight="1">
      <c r="A219" s="34"/>
      <c r="B219" s="176"/>
      <c r="C219" s="177" t="s">
        <v>1111</v>
      </c>
      <c r="D219" s="177" t="s">
        <v>161</v>
      </c>
      <c r="E219" s="178" t="s">
        <v>1844</v>
      </c>
      <c r="F219" s="179" t="s">
        <v>1845</v>
      </c>
      <c r="G219" s="180" t="s">
        <v>358</v>
      </c>
      <c r="H219" s="207"/>
      <c r="I219" s="182"/>
      <c r="J219" s="183">
        <f>ROUND(I219*H219,2)</f>
        <v>0</v>
      </c>
      <c r="K219" s="184"/>
      <c r="L219" s="35"/>
      <c r="M219" s="185" t="s">
        <v>1</v>
      </c>
      <c r="N219" s="186" t="s">
        <v>42</v>
      </c>
      <c r="O219" s="78"/>
      <c r="P219" s="187">
        <f>O219*H219</f>
        <v>0</v>
      </c>
      <c r="Q219" s="187">
        <v>0</v>
      </c>
      <c r="R219" s="187">
        <f>Q219*H219</f>
        <v>0</v>
      </c>
      <c r="S219" s="187">
        <v>0</v>
      </c>
      <c r="T219" s="188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189" t="s">
        <v>165</v>
      </c>
      <c r="AT219" s="189" t="s">
        <v>161</v>
      </c>
      <c r="AU219" s="189" t="s">
        <v>84</v>
      </c>
      <c r="AY219" s="15" t="s">
        <v>158</v>
      </c>
      <c r="BE219" s="190">
        <f>IF(N219="základná",J219,0)</f>
        <v>0</v>
      </c>
      <c r="BF219" s="190">
        <f>IF(N219="znížená",J219,0)</f>
        <v>0</v>
      </c>
      <c r="BG219" s="190">
        <f>IF(N219="zákl. prenesená",J219,0)</f>
        <v>0</v>
      </c>
      <c r="BH219" s="190">
        <f>IF(N219="zníž. prenesená",J219,0)</f>
        <v>0</v>
      </c>
      <c r="BI219" s="190">
        <f>IF(N219="nulová",J219,0)</f>
        <v>0</v>
      </c>
      <c r="BJ219" s="15" t="s">
        <v>166</v>
      </c>
      <c r="BK219" s="190">
        <f>ROUND(I219*H219,2)</f>
        <v>0</v>
      </c>
      <c r="BL219" s="15" t="s">
        <v>165</v>
      </c>
      <c r="BM219" s="189" t="s">
        <v>1470</v>
      </c>
    </row>
    <row r="220" s="2" customFormat="1" ht="16.5" customHeight="1">
      <c r="A220" s="34"/>
      <c r="B220" s="176"/>
      <c r="C220" s="177" t="s">
        <v>1115</v>
      </c>
      <c r="D220" s="177" t="s">
        <v>161</v>
      </c>
      <c r="E220" s="178" t="s">
        <v>1846</v>
      </c>
      <c r="F220" s="179" t="s">
        <v>1847</v>
      </c>
      <c r="G220" s="180" t="s">
        <v>358</v>
      </c>
      <c r="H220" s="207"/>
      <c r="I220" s="182"/>
      <c r="J220" s="183">
        <f>ROUND(I220*H220,2)</f>
        <v>0</v>
      </c>
      <c r="K220" s="184"/>
      <c r="L220" s="35"/>
      <c r="M220" s="185" t="s">
        <v>1</v>
      </c>
      <c r="N220" s="186" t="s">
        <v>42</v>
      </c>
      <c r="O220" s="78"/>
      <c r="P220" s="187">
        <f>O220*H220</f>
        <v>0</v>
      </c>
      <c r="Q220" s="187">
        <v>0</v>
      </c>
      <c r="R220" s="187">
        <f>Q220*H220</f>
        <v>0</v>
      </c>
      <c r="S220" s="187">
        <v>0</v>
      </c>
      <c r="T220" s="188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189" t="s">
        <v>165</v>
      </c>
      <c r="AT220" s="189" t="s">
        <v>161</v>
      </c>
      <c r="AU220" s="189" t="s">
        <v>84</v>
      </c>
      <c r="AY220" s="15" t="s">
        <v>158</v>
      </c>
      <c r="BE220" s="190">
        <f>IF(N220="základná",J220,0)</f>
        <v>0</v>
      </c>
      <c r="BF220" s="190">
        <f>IF(N220="znížená",J220,0)</f>
        <v>0</v>
      </c>
      <c r="BG220" s="190">
        <f>IF(N220="zákl. prenesená",J220,0)</f>
        <v>0</v>
      </c>
      <c r="BH220" s="190">
        <f>IF(N220="zníž. prenesená",J220,0)</f>
        <v>0</v>
      </c>
      <c r="BI220" s="190">
        <f>IF(N220="nulová",J220,0)</f>
        <v>0</v>
      </c>
      <c r="BJ220" s="15" t="s">
        <v>166</v>
      </c>
      <c r="BK220" s="190">
        <f>ROUND(I220*H220,2)</f>
        <v>0</v>
      </c>
      <c r="BL220" s="15" t="s">
        <v>165</v>
      </c>
      <c r="BM220" s="189" t="s">
        <v>1473</v>
      </c>
    </row>
    <row r="221" s="12" customFormat="1" ht="25.92" customHeight="1">
      <c r="A221" s="12"/>
      <c r="B221" s="163"/>
      <c r="C221" s="12"/>
      <c r="D221" s="164" t="s">
        <v>75</v>
      </c>
      <c r="E221" s="165" t="s">
        <v>1848</v>
      </c>
      <c r="F221" s="165" t="s">
        <v>1849</v>
      </c>
      <c r="G221" s="12"/>
      <c r="H221" s="12"/>
      <c r="I221" s="166"/>
      <c r="J221" s="167">
        <f>BK221</f>
        <v>0</v>
      </c>
      <c r="K221" s="12"/>
      <c r="L221" s="163"/>
      <c r="M221" s="168"/>
      <c r="N221" s="169"/>
      <c r="O221" s="169"/>
      <c r="P221" s="170">
        <f>SUM(P222:P225)</f>
        <v>0</v>
      </c>
      <c r="Q221" s="169"/>
      <c r="R221" s="170">
        <f>SUM(R222:R225)</f>
        <v>0</v>
      </c>
      <c r="S221" s="169"/>
      <c r="T221" s="171">
        <f>SUM(T222:T225)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164" t="s">
        <v>84</v>
      </c>
      <c r="AT221" s="172" t="s">
        <v>75</v>
      </c>
      <c r="AU221" s="172" t="s">
        <v>76</v>
      </c>
      <c r="AY221" s="164" t="s">
        <v>158</v>
      </c>
      <c r="BK221" s="173">
        <f>SUM(BK222:BK225)</f>
        <v>0</v>
      </c>
    </row>
    <row r="222" s="2" customFormat="1" ht="16.5" customHeight="1">
      <c r="A222" s="34"/>
      <c r="B222" s="176"/>
      <c r="C222" s="177" t="s">
        <v>1119</v>
      </c>
      <c r="D222" s="177" t="s">
        <v>161</v>
      </c>
      <c r="E222" s="178" t="s">
        <v>1850</v>
      </c>
      <c r="F222" s="179" t="s">
        <v>1851</v>
      </c>
      <c r="G222" s="180" t="s">
        <v>188</v>
      </c>
      <c r="H222" s="181">
        <v>10</v>
      </c>
      <c r="I222" s="182"/>
      <c r="J222" s="183">
        <f>ROUND(I222*H222,2)</f>
        <v>0</v>
      </c>
      <c r="K222" s="184"/>
      <c r="L222" s="35"/>
      <c r="M222" s="185" t="s">
        <v>1</v>
      </c>
      <c r="N222" s="186" t="s">
        <v>42</v>
      </c>
      <c r="O222" s="78"/>
      <c r="P222" s="187">
        <f>O222*H222</f>
        <v>0</v>
      </c>
      <c r="Q222" s="187">
        <v>0</v>
      </c>
      <c r="R222" s="187">
        <f>Q222*H222</f>
        <v>0</v>
      </c>
      <c r="S222" s="187">
        <v>0</v>
      </c>
      <c r="T222" s="188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189" t="s">
        <v>165</v>
      </c>
      <c r="AT222" s="189" t="s">
        <v>161</v>
      </c>
      <c r="AU222" s="189" t="s">
        <v>84</v>
      </c>
      <c r="AY222" s="15" t="s">
        <v>158</v>
      </c>
      <c r="BE222" s="190">
        <f>IF(N222="základná",J222,0)</f>
        <v>0</v>
      </c>
      <c r="BF222" s="190">
        <f>IF(N222="znížená",J222,0)</f>
        <v>0</v>
      </c>
      <c r="BG222" s="190">
        <f>IF(N222="zákl. prenesená",J222,0)</f>
        <v>0</v>
      </c>
      <c r="BH222" s="190">
        <f>IF(N222="zníž. prenesená",J222,0)</f>
        <v>0</v>
      </c>
      <c r="BI222" s="190">
        <f>IF(N222="nulová",J222,0)</f>
        <v>0</v>
      </c>
      <c r="BJ222" s="15" t="s">
        <v>166</v>
      </c>
      <c r="BK222" s="190">
        <f>ROUND(I222*H222,2)</f>
        <v>0</v>
      </c>
      <c r="BL222" s="15" t="s">
        <v>165</v>
      </c>
      <c r="BM222" s="189" t="s">
        <v>1476</v>
      </c>
    </row>
    <row r="223" s="2" customFormat="1" ht="16.5" customHeight="1">
      <c r="A223" s="34"/>
      <c r="B223" s="176"/>
      <c r="C223" s="177" t="s">
        <v>315</v>
      </c>
      <c r="D223" s="177" t="s">
        <v>161</v>
      </c>
      <c r="E223" s="178" t="s">
        <v>1852</v>
      </c>
      <c r="F223" s="179" t="s">
        <v>1853</v>
      </c>
      <c r="G223" s="180" t="s">
        <v>188</v>
      </c>
      <c r="H223" s="181">
        <v>10</v>
      </c>
      <c r="I223" s="182"/>
      <c r="J223" s="183">
        <f>ROUND(I223*H223,2)</f>
        <v>0</v>
      </c>
      <c r="K223" s="184"/>
      <c r="L223" s="35"/>
      <c r="M223" s="185" t="s">
        <v>1</v>
      </c>
      <c r="N223" s="186" t="s">
        <v>42</v>
      </c>
      <c r="O223" s="78"/>
      <c r="P223" s="187">
        <f>O223*H223</f>
        <v>0</v>
      </c>
      <c r="Q223" s="187">
        <v>0</v>
      </c>
      <c r="R223" s="187">
        <f>Q223*H223</f>
        <v>0</v>
      </c>
      <c r="S223" s="187">
        <v>0</v>
      </c>
      <c r="T223" s="188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189" t="s">
        <v>165</v>
      </c>
      <c r="AT223" s="189" t="s">
        <v>161</v>
      </c>
      <c r="AU223" s="189" t="s">
        <v>84</v>
      </c>
      <c r="AY223" s="15" t="s">
        <v>158</v>
      </c>
      <c r="BE223" s="190">
        <f>IF(N223="základná",J223,0)</f>
        <v>0</v>
      </c>
      <c r="BF223" s="190">
        <f>IF(N223="znížená",J223,0)</f>
        <v>0</v>
      </c>
      <c r="BG223" s="190">
        <f>IF(N223="zákl. prenesená",J223,0)</f>
        <v>0</v>
      </c>
      <c r="BH223" s="190">
        <f>IF(N223="zníž. prenesená",J223,0)</f>
        <v>0</v>
      </c>
      <c r="BI223" s="190">
        <f>IF(N223="nulová",J223,0)</f>
        <v>0</v>
      </c>
      <c r="BJ223" s="15" t="s">
        <v>166</v>
      </c>
      <c r="BK223" s="190">
        <f>ROUND(I223*H223,2)</f>
        <v>0</v>
      </c>
      <c r="BL223" s="15" t="s">
        <v>165</v>
      </c>
      <c r="BM223" s="189" t="s">
        <v>1479</v>
      </c>
    </row>
    <row r="224" s="2" customFormat="1" ht="16.5" customHeight="1">
      <c r="A224" s="34"/>
      <c r="B224" s="176"/>
      <c r="C224" s="177" t="s">
        <v>1128</v>
      </c>
      <c r="D224" s="177" t="s">
        <v>161</v>
      </c>
      <c r="E224" s="178" t="s">
        <v>1854</v>
      </c>
      <c r="F224" s="179" t="s">
        <v>1855</v>
      </c>
      <c r="G224" s="180" t="s">
        <v>164</v>
      </c>
      <c r="H224" s="181">
        <v>20</v>
      </c>
      <c r="I224" s="182"/>
      <c r="J224" s="183">
        <f>ROUND(I224*H224,2)</f>
        <v>0</v>
      </c>
      <c r="K224" s="184"/>
      <c r="L224" s="35"/>
      <c r="M224" s="185" t="s">
        <v>1</v>
      </c>
      <c r="N224" s="186" t="s">
        <v>42</v>
      </c>
      <c r="O224" s="78"/>
      <c r="P224" s="187">
        <f>O224*H224</f>
        <v>0</v>
      </c>
      <c r="Q224" s="187">
        <v>0</v>
      </c>
      <c r="R224" s="187">
        <f>Q224*H224</f>
        <v>0</v>
      </c>
      <c r="S224" s="187">
        <v>0</v>
      </c>
      <c r="T224" s="188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89" t="s">
        <v>165</v>
      </c>
      <c r="AT224" s="189" t="s">
        <v>161</v>
      </c>
      <c r="AU224" s="189" t="s">
        <v>84</v>
      </c>
      <c r="AY224" s="15" t="s">
        <v>158</v>
      </c>
      <c r="BE224" s="190">
        <f>IF(N224="základná",J224,0)</f>
        <v>0</v>
      </c>
      <c r="BF224" s="190">
        <f>IF(N224="znížená",J224,0)</f>
        <v>0</v>
      </c>
      <c r="BG224" s="190">
        <f>IF(N224="zákl. prenesená",J224,0)</f>
        <v>0</v>
      </c>
      <c r="BH224" s="190">
        <f>IF(N224="zníž. prenesená",J224,0)</f>
        <v>0</v>
      </c>
      <c r="BI224" s="190">
        <f>IF(N224="nulová",J224,0)</f>
        <v>0</v>
      </c>
      <c r="BJ224" s="15" t="s">
        <v>166</v>
      </c>
      <c r="BK224" s="190">
        <f>ROUND(I224*H224,2)</f>
        <v>0</v>
      </c>
      <c r="BL224" s="15" t="s">
        <v>165</v>
      </c>
      <c r="BM224" s="189" t="s">
        <v>1485</v>
      </c>
    </row>
    <row r="225" s="2" customFormat="1" ht="16.5" customHeight="1">
      <c r="A225" s="34"/>
      <c r="B225" s="176"/>
      <c r="C225" s="177" t="s">
        <v>1486</v>
      </c>
      <c r="D225" s="177" t="s">
        <v>161</v>
      </c>
      <c r="E225" s="178" t="s">
        <v>1856</v>
      </c>
      <c r="F225" s="179" t="s">
        <v>1857</v>
      </c>
      <c r="G225" s="180" t="s">
        <v>837</v>
      </c>
      <c r="H225" s="181">
        <v>100</v>
      </c>
      <c r="I225" s="182"/>
      <c r="J225" s="183">
        <f>ROUND(I225*H225,2)</f>
        <v>0</v>
      </c>
      <c r="K225" s="184"/>
      <c r="L225" s="35"/>
      <c r="M225" s="208" t="s">
        <v>1</v>
      </c>
      <c r="N225" s="209" t="s">
        <v>42</v>
      </c>
      <c r="O225" s="210"/>
      <c r="P225" s="211">
        <f>O225*H225</f>
        <v>0</v>
      </c>
      <c r="Q225" s="211">
        <v>0</v>
      </c>
      <c r="R225" s="211">
        <f>Q225*H225</f>
        <v>0</v>
      </c>
      <c r="S225" s="211">
        <v>0</v>
      </c>
      <c r="T225" s="212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89" t="s">
        <v>165</v>
      </c>
      <c r="AT225" s="189" t="s">
        <v>161</v>
      </c>
      <c r="AU225" s="189" t="s">
        <v>84</v>
      </c>
      <c r="AY225" s="15" t="s">
        <v>158</v>
      </c>
      <c r="BE225" s="190">
        <f>IF(N225="základná",J225,0)</f>
        <v>0</v>
      </c>
      <c r="BF225" s="190">
        <f>IF(N225="znížená",J225,0)</f>
        <v>0</v>
      </c>
      <c r="BG225" s="190">
        <f>IF(N225="zákl. prenesená",J225,0)</f>
        <v>0</v>
      </c>
      <c r="BH225" s="190">
        <f>IF(N225="zníž. prenesená",J225,0)</f>
        <v>0</v>
      </c>
      <c r="BI225" s="190">
        <f>IF(N225="nulová",J225,0)</f>
        <v>0</v>
      </c>
      <c r="BJ225" s="15" t="s">
        <v>166</v>
      </c>
      <c r="BK225" s="190">
        <f>ROUND(I225*H225,2)</f>
        <v>0</v>
      </c>
      <c r="BL225" s="15" t="s">
        <v>165</v>
      </c>
      <c r="BM225" s="189" t="s">
        <v>1489</v>
      </c>
    </row>
    <row r="226" s="2" customFormat="1" ht="6.96" customHeight="1">
      <c r="A226" s="34"/>
      <c r="B226" s="61"/>
      <c r="C226" s="62"/>
      <c r="D226" s="62"/>
      <c r="E226" s="62"/>
      <c r="F226" s="62"/>
      <c r="G226" s="62"/>
      <c r="H226" s="62"/>
      <c r="I226" s="62"/>
      <c r="J226" s="62"/>
      <c r="K226" s="62"/>
      <c r="L226" s="35"/>
      <c r="M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</row>
  </sheetData>
  <autoFilter ref="C119:K225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124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1858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tr">
        <f>IF('Rekapitulácia stavby'!AN19="","",'Rekapitulácia stavby'!AN19)</f>
        <v/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>Ing. Hladíková, Ing. Žarnovický</v>
      </c>
      <c r="F24" s="34"/>
      <c r="G24" s="34"/>
      <c r="H24" s="34"/>
      <c r="I24" s="28" t="s">
        <v>26</v>
      </c>
      <c r="J24" s="23" t="str">
        <f>IF('Rekapitulácia stavby'!AN20="","",'Rekapitulácia stavby'!AN20)</f>
        <v/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ROUND(J117,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ROUND((SUM(BE117:BE133)),  2)</f>
        <v>0</v>
      </c>
      <c r="G33" s="129"/>
      <c r="H33" s="129"/>
      <c r="I33" s="130">
        <v>0.23000000000000001</v>
      </c>
      <c r="J33" s="128">
        <f>ROUND(((SUM(BE117:BE133))*I33),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ROUND((SUM(BF117:BF133)),  2)</f>
        <v>0</v>
      </c>
      <c r="G34" s="129"/>
      <c r="H34" s="129"/>
      <c r="I34" s="130">
        <v>0.23000000000000001</v>
      </c>
      <c r="J34" s="128">
        <f>ROUND(((SUM(BF117:BF133))*I34),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ROUND((SUM(BG117:BG133)),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ROUND((SUM(BH117:BH133)),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ROUND((SUM(BI117:BI133)),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14 - Bleskozvod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J117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1859</v>
      </c>
      <c r="E97" s="146"/>
      <c r="F97" s="146"/>
      <c r="G97" s="146"/>
      <c r="H97" s="146"/>
      <c r="I97" s="146"/>
      <c r="J97" s="147">
        <f>J118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4"/>
      <c r="B98" s="35"/>
      <c r="C98" s="34"/>
      <c r="D98" s="34"/>
      <c r="E98" s="34"/>
      <c r="F98" s="34"/>
      <c r="G98" s="34"/>
      <c r="H98" s="34"/>
      <c r="I98" s="34"/>
      <c r="J98" s="34"/>
      <c r="K98" s="34"/>
      <c r="L98" s="56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="2" customFormat="1" ht="6.96" customHeight="1">
      <c r="A99" s="34"/>
      <c r="B99" s="61"/>
      <c r="C99" s="62"/>
      <c r="D99" s="62"/>
      <c r="E99" s="62"/>
      <c r="F99" s="62"/>
      <c r="G99" s="62"/>
      <c r="H99" s="62"/>
      <c r="I99" s="62"/>
      <c r="J99" s="62"/>
      <c r="K99" s="62"/>
      <c r="L99" s="56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3" s="2" customFormat="1" ht="6.96" customHeight="1">
      <c r="A103" s="34"/>
      <c r="B103" s="63"/>
      <c r="C103" s="64"/>
      <c r="D103" s="64"/>
      <c r="E103" s="64"/>
      <c r="F103" s="64"/>
      <c r="G103" s="64"/>
      <c r="H103" s="64"/>
      <c r="I103" s="64"/>
      <c r="J103" s="64"/>
      <c r="K103" s="64"/>
      <c r="L103" s="56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="2" customFormat="1" ht="24.96" customHeight="1">
      <c r="A104" s="34"/>
      <c r="B104" s="35"/>
      <c r="C104" s="19" t="s">
        <v>144</v>
      </c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35"/>
      <c r="C105" s="34"/>
      <c r="D105" s="34"/>
      <c r="E105" s="34"/>
      <c r="F105" s="34"/>
      <c r="G105" s="34"/>
      <c r="H105" s="34"/>
      <c r="I105" s="34"/>
      <c r="J105" s="34"/>
      <c r="K105" s="3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12" customHeight="1">
      <c r="A106" s="34"/>
      <c r="B106" s="35"/>
      <c r="C106" s="28" t="s">
        <v>15</v>
      </c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16.5" customHeight="1">
      <c r="A107" s="34"/>
      <c r="B107" s="35"/>
      <c r="C107" s="34"/>
      <c r="D107" s="34"/>
      <c r="E107" s="122" t="str">
        <f>E7</f>
        <v>Obnova bytového domu Mikovíniho 9, 11, Bratislava</v>
      </c>
      <c r="F107" s="28"/>
      <c r="G107" s="28"/>
      <c r="H107" s="28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12" customHeight="1">
      <c r="A108" s="34"/>
      <c r="B108" s="35"/>
      <c r="C108" s="28" t="s">
        <v>129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16.5" customHeight="1">
      <c r="A109" s="34"/>
      <c r="B109" s="35"/>
      <c r="C109" s="34"/>
      <c r="D109" s="34"/>
      <c r="E109" s="68" t="str">
        <f>E9</f>
        <v>14 - Bleskozvod</v>
      </c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6.96" customHeight="1">
      <c r="A110" s="34"/>
      <c r="B110" s="35"/>
      <c r="C110" s="34"/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2" customHeight="1">
      <c r="A111" s="34"/>
      <c r="B111" s="35"/>
      <c r="C111" s="28" t="s">
        <v>19</v>
      </c>
      <c r="D111" s="34"/>
      <c r="E111" s="34"/>
      <c r="F111" s="23" t="str">
        <f>F12</f>
        <v>Mikovíniho 9, 11, Bratislava</v>
      </c>
      <c r="G111" s="34"/>
      <c r="H111" s="34"/>
      <c r="I111" s="28" t="s">
        <v>21</v>
      </c>
      <c r="J111" s="70" t="str">
        <f>IF(J12="","",J12)</f>
        <v>21. 10. 2025</v>
      </c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6.96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5.65" customHeight="1">
      <c r="A113" s="34"/>
      <c r="B113" s="35"/>
      <c r="C113" s="28" t="s">
        <v>23</v>
      </c>
      <c r="D113" s="34"/>
      <c r="E113" s="34"/>
      <c r="F113" s="23" t="str">
        <f>E15</f>
        <v>Bytové družstvo BA III, Kominárska 6, BA - správca</v>
      </c>
      <c r="G113" s="34"/>
      <c r="H113" s="34"/>
      <c r="I113" s="28" t="s">
        <v>29</v>
      </c>
      <c r="J113" s="32" t="str">
        <f>E21</f>
        <v>PF7 s.r.o., Teslova 1, 821 02 Bratislava</v>
      </c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25.65" customHeight="1">
      <c r="A114" s="34"/>
      <c r="B114" s="35"/>
      <c r="C114" s="28" t="s">
        <v>27</v>
      </c>
      <c r="D114" s="34"/>
      <c r="E114" s="34"/>
      <c r="F114" s="23" t="str">
        <f>IF(E18="","",E18)</f>
        <v>Vyplň údaj</v>
      </c>
      <c r="G114" s="34"/>
      <c r="H114" s="34"/>
      <c r="I114" s="28" t="s">
        <v>32</v>
      </c>
      <c r="J114" s="32" t="str">
        <f>E24</f>
        <v>Ing. Hladíková, Ing. Žarnovický</v>
      </c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0.32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11" customFormat="1" ht="29.28" customHeight="1">
      <c r="A116" s="152"/>
      <c r="B116" s="153"/>
      <c r="C116" s="154" t="s">
        <v>145</v>
      </c>
      <c r="D116" s="155" t="s">
        <v>61</v>
      </c>
      <c r="E116" s="155" t="s">
        <v>57</v>
      </c>
      <c r="F116" s="155" t="s">
        <v>58</v>
      </c>
      <c r="G116" s="155" t="s">
        <v>146</v>
      </c>
      <c r="H116" s="155" t="s">
        <v>147</v>
      </c>
      <c r="I116" s="155" t="s">
        <v>148</v>
      </c>
      <c r="J116" s="156" t="s">
        <v>133</v>
      </c>
      <c r="K116" s="157" t="s">
        <v>149</v>
      </c>
      <c r="L116" s="158"/>
      <c r="M116" s="87" t="s">
        <v>1</v>
      </c>
      <c r="N116" s="88" t="s">
        <v>40</v>
      </c>
      <c r="O116" s="88" t="s">
        <v>150</v>
      </c>
      <c r="P116" s="88" t="s">
        <v>151</v>
      </c>
      <c r="Q116" s="88" t="s">
        <v>152</v>
      </c>
      <c r="R116" s="88" t="s">
        <v>153</v>
      </c>
      <c r="S116" s="88" t="s">
        <v>154</v>
      </c>
      <c r="T116" s="89" t="s">
        <v>155</v>
      </c>
      <c r="U116" s="152"/>
      <c r="V116" s="152"/>
      <c r="W116" s="152"/>
      <c r="X116" s="152"/>
      <c r="Y116" s="152"/>
      <c r="Z116" s="152"/>
      <c r="AA116" s="152"/>
      <c r="AB116" s="152"/>
      <c r="AC116" s="152"/>
      <c r="AD116" s="152"/>
      <c r="AE116" s="152"/>
    </row>
    <row r="117" s="2" customFormat="1" ht="22.8" customHeight="1">
      <c r="A117" s="34"/>
      <c r="B117" s="35"/>
      <c r="C117" s="94" t="s">
        <v>134</v>
      </c>
      <c r="D117" s="34"/>
      <c r="E117" s="34"/>
      <c r="F117" s="34"/>
      <c r="G117" s="34"/>
      <c r="H117" s="34"/>
      <c r="I117" s="34"/>
      <c r="J117" s="159">
        <f>BK117</f>
        <v>0</v>
      </c>
      <c r="K117" s="34"/>
      <c r="L117" s="35"/>
      <c r="M117" s="90"/>
      <c r="N117" s="74"/>
      <c r="O117" s="91"/>
      <c r="P117" s="160">
        <f>P118</f>
        <v>0</v>
      </c>
      <c r="Q117" s="91"/>
      <c r="R117" s="160">
        <f>R118</f>
        <v>0</v>
      </c>
      <c r="S117" s="91"/>
      <c r="T117" s="161">
        <f>T118</f>
        <v>0</v>
      </c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T117" s="15" t="s">
        <v>75</v>
      </c>
      <c r="AU117" s="15" t="s">
        <v>135</v>
      </c>
      <c r="BK117" s="162">
        <f>BK118</f>
        <v>0</v>
      </c>
    </row>
    <row r="118" s="12" customFormat="1" ht="25.92" customHeight="1">
      <c r="A118" s="12"/>
      <c r="B118" s="163"/>
      <c r="C118" s="12"/>
      <c r="D118" s="164" t="s">
        <v>75</v>
      </c>
      <c r="E118" s="165" t="s">
        <v>1507</v>
      </c>
      <c r="F118" s="165" t="s">
        <v>123</v>
      </c>
      <c r="G118" s="12"/>
      <c r="H118" s="12"/>
      <c r="I118" s="166"/>
      <c r="J118" s="167">
        <f>BK118</f>
        <v>0</v>
      </c>
      <c r="K118" s="12"/>
      <c r="L118" s="163"/>
      <c r="M118" s="168"/>
      <c r="N118" s="169"/>
      <c r="O118" s="169"/>
      <c r="P118" s="170">
        <f>SUM(P119:P133)</f>
        <v>0</v>
      </c>
      <c r="Q118" s="169"/>
      <c r="R118" s="170">
        <f>SUM(R119:R133)</f>
        <v>0</v>
      </c>
      <c r="S118" s="169"/>
      <c r="T118" s="171">
        <f>SUM(T119:T133)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4" t="s">
        <v>84</v>
      </c>
      <c r="AT118" s="172" t="s">
        <v>75</v>
      </c>
      <c r="AU118" s="172" t="s">
        <v>76</v>
      </c>
      <c r="AY118" s="164" t="s">
        <v>158</v>
      </c>
      <c r="BK118" s="173">
        <f>SUM(BK119:BK133)</f>
        <v>0</v>
      </c>
    </row>
    <row r="119" s="2" customFormat="1" ht="16.5" customHeight="1">
      <c r="A119" s="34"/>
      <c r="B119" s="176"/>
      <c r="C119" s="177" t="s">
        <v>84</v>
      </c>
      <c r="D119" s="177" t="s">
        <v>161</v>
      </c>
      <c r="E119" s="178" t="s">
        <v>1860</v>
      </c>
      <c r="F119" s="179" t="s">
        <v>1861</v>
      </c>
      <c r="G119" s="180" t="s">
        <v>188</v>
      </c>
      <c r="H119" s="181">
        <v>240</v>
      </c>
      <c r="I119" s="182"/>
      <c r="J119" s="183">
        <f>ROUND(I119*H119,2)</f>
        <v>0</v>
      </c>
      <c r="K119" s="184"/>
      <c r="L119" s="35"/>
      <c r="M119" s="185" t="s">
        <v>1</v>
      </c>
      <c r="N119" s="186" t="s">
        <v>42</v>
      </c>
      <c r="O119" s="78"/>
      <c r="P119" s="187">
        <f>O119*H119</f>
        <v>0</v>
      </c>
      <c r="Q119" s="187">
        <v>0</v>
      </c>
      <c r="R119" s="187">
        <f>Q119*H119</f>
        <v>0</v>
      </c>
      <c r="S119" s="187">
        <v>0</v>
      </c>
      <c r="T119" s="188">
        <f>S119*H119</f>
        <v>0</v>
      </c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R119" s="189" t="s">
        <v>165</v>
      </c>
      <c r="AT119" s="189" t="s">
        <v>161</v>
      </c>
      <c r="AU119" s="189" t="s">
        <v>84</v>
      </c>
      <c r="AY119" s="15" t="s">
        <v>158</v>
      </c>
      <c r="BE119" s="190">
        <f>IF(N119="základná",J119,0)</f>
        <v>0</v>
      </c>
      <c r="BF119" s="190">
        <f>IF(N119="znížená",J119,0)</f>
        <v>0</v>
      </c>
      <c r="BG119" s="190">
        <f>IF(N119="zákl. prenesená",J119,0)</f>
        <v>0</v>
      </c>
      <c r="BH119" s="190">
        <f>IF(N119="zníž. prenesená",J119,0)</f>
        <v>0</v>
      </c>
      <c r="BI119" s="190">
        <f>IF(N119="nulová",J119,0)</f>
        <v>0</v>
      </c>
      <c r="BJ119" s="15" t="s">
        <v>166</v>
      </c>
      <c r="BK119" s="190">
        <f>ROUND(I119*H119,2)</f>
        <v>0</v>
      </c>
      <c r="BL119" s="15" t="s">
        <v>165</v>
      </c>
      <c r="BM119" s="189" t="s">
        <v>166</v>
      </c>
    </row>
    <row r="120" s="2" customFormat="1" ht="16.5" customHeight="1">
      <c r="A120" s="34"/>
      <c r="B120" s="176"/>
      <c r="C120" s="177" t="s">
        <v>166</v>
      </c>
      <c r="D120" s="177" t="s">
        <v>161</v>
      </c>
      <c r="E120" s="178" t="s">
        <v>1862</v>
      </c>
      <c r="F120" s="179" t="s">
        <v>1863</v>
      </c>
      <c r="G120" s="180" t="s">
        <v>188</v>
      </c>
      <c r="H120" s="181">
        <v>240</v>
      </c>
      <c r="I120" s="182"/>
      <c r="J120" s="183">
        <f>ROUND(I120*H120,2)</f>
        <v>0</v>
      </c>
      <c r="K120" s="184"/>
      <c r="L120" s="35"/>
      <c r="M120" s="185" t="s">
        <v>1</v>
      </c>
      <c r="N120" s="186" t="s">
        <v>42</v>
      </c>
      <c r="O120" s="78"/>
      <c r="P120" s="187">
        <f>O120*H120</f>
        <v>0</v>
      </c>
      <c r="Q120" s="187">
        <v>0</v>
      </c>
      <c r="R120" s="187">
        <f>Q120*H120</f>
        <v>0</v>
      </c>
      <c r="S120" s="187">
        <v>0</v>
      </c>
      <c r="T120" s="188">
        <f>S120*H120</f>
        <v>0</v>
      </c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R120" s="189" t="s">
        <v>165</v>
      </c>
      <c r="AT120" s="189" t="s">
        <v>161</v>
      </c>
      <c r="AU120" s="189" t="s">
        <v>84</v>
      </c>
      <c r="AY120" s="15" t="s">
        <v>158</v>
      </c>
      <c r="BE120" s="190">
        <f>IF(N120="základná",J120,0)</f>
        <v>0</v>
      </c>
      <c r="BF120" s="190">
        <f>IF(N120="znížená",J120,0)</f>
        <v>0</v>
      </c>
      <c r="BG120" s="190">
        <f>IF(N120="zákl. prenesená",J120,0)</f>
        <v>0</v>
      </c>
      <c r="BH120" s="190">
        <f>IF(N120="zníž. prenesená",J120,0)</f>
        <v>0</v>
      </c>
      <c r="BI120" s="190">
        <f>IF(N120="nulová",J120,0)</f>
        <v>0</v>
      </c>
      <c r="BJ120" s="15" t="s">
        <v>166</v>
      </c>
      <c r="BK120" s="190">
        <f>ROUND(I120*H120,2)</f>
        <v>0</v>
      </c>
      <c r="BL120" s="15" t="s">
        <v>165</v>
      </c>
      <c r="BM120" s="189" t="s">
        <v>165</v>
      </c>
    </row>
    <row r="121" s="2" customFormat="1" ht="16.5" customHeight="1">
      <c r="A121" s="34"/>
      <c r="B121" s="176"/>
      <c r="C121" s="177" t="s">
        <v>171</v>
      </c>
      <c r="D121" s="177" t="s">
        <v>161</v>
      </c>
      <c r="E121" s="178" t="s">
        <v>1864</v>
      </c>
      <c r="F121" s="179" t="s">
        <v>1865</v>
      </c>
      <c r="G121" s="180" t="s">
        <v>261</v>
      </c>
      <c r="H121" s="181">
        <v>4</v>
      </c>
      <c r="I121" s="182"/>
      <c r="J121" s="183">
        <f>ROUND(I121*H121,2)</f>
        <v>0</v>
      </c>
      <c r="K121" s="184"/>
      <c r="L121" s="35"/>
      <c r="M121" s="185" t="s">
        <v>1</v>
      </c>
      <c r="N121" s="186" t="s">
        <v>42</v>
      </c>
      <c r="O121" s="78"/>
      <c r="P121" s="187">
        <f>O121*H121</f>
        <v>0</v>
      </c>
      <c r="Q121" s="187">
        <v>0</v>
      </c>
      <c r="R121" s="187">
        <f>Q121*H121</f>
        <v>0</v>
      </c>
      <c r="S121" s="187">
        <v>0</v>
      </c>
      <c r="T121" s="188">
        <f>S121*H121</f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R121" s="189" t="s">
        <v>165</v>
      </c>
      <c r="AT121" s="189" t="s">
        <v>161</v>
      </c>
      <c r="AU121" s="189" t="s">
        <v>84</v>
      </c>
      <c r="AY121" s="15" t="s">
        <v>158</v>
      </c>
      <c r="BE121" s="190">
        <f>IF(N121="základná",J121,0)</f>
        <v>0</v>
      </c>
      <c r="BF121" s="190">
        <f>IF(N121="znížená",J121,0)</f>
        <v>0</v>
      </c>
      <c r="BG121" s="190">
        <f>IF(N121="zákl. prenesená",J121,0)</f>
        <v>0</v>
      </c>
      <c r="BH121" s="190">
        <f>IF(N121="zníž. prenesená",J121,0)</f>
        <v>0</v>
      </c>
      <c r="BI121" s="190">
        <f>IF(N121="nulová",J121,0)</f>
        <v>0</v>
      </c>
      <c r="BJ121" s="15" t="s">
        <v>166</v>
      </c>
      <c r="BK121" s="190">
        <f>ROUND(I121*H121,2)</f>
        <v>0</v>
      </c>
      <c r="BL121" s="15" t="s">
        <v>165</v>
      </c>
      <c r="BM121" s="189" t="s">
        <v>159</v>
      </c>
    </row>
    <row r="122" s="2" customFormat="1" ht="16.5" customHeight="1">
      <c r="A122" s="34"/>
      <c r="B122" s="176"/>
      <c r="C122" s="177" t="s">
        <v>165</v>
      </c>
      <c r="D122" s="177" t="s">
        <v>161</v>
      </c>
      <c r="E122" s="178" t="s">
        <v>1772</v>
      </c>
      <c r="F122" s="179" t="s">
        <v>1866</v>
      </c>
      <c r="G122" s="180" t="s">
        <v>261</v>
      </c>
      <c r="H122" s="181">
        <v>4</v>
      </c>
      <c r="I122" s="182"/>
      <c r="J122" s="183">
        <f>ROUND(I122*H122,2)</f>
        <v>0</v>
      </c>
      <c r="K122" s="184"/>
      <c r="L122" s="35"/>
      <c r="M122" s="185" t="s">
        <v>1</v>
      </c>
      <c r="N122" s="186" t="s">
        <v>42</v>
      </c>
      <c r="O122" s="78"/>
      <c r="P122" s="187">
        <f>O122*H122</f>
        <v>0</v>
      </c>
      <c r="Q122" s="187">
        <v>0</v>
      </c>
      <c r="R122" s="187">
        <f>Q122*H122</f>
        <v>0</v>
      </c>
      <c r="S122" s="187">
        <v>0</v>
      </c>
      <c r="T122" s="188">
        <f>S122*H122</f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89" t="s">
        <v>165</v>
      </c>
      <c r="AT122" s="189" t="s">
        <v>161</v>
      </c>
      <c r="AU122" s="189" t="s">
        <v>84</v>
      </c>
      <c r="AY122" s="15" t="s">
        <v>158</v>
      </c>
      <c r="BE122" s="190">
        <f>IF(N122="základná",J122,0)</f>
        <v>0</v>
      </c>
      <c r="BF122" s="190">
        <f>IF(N122="znížená",J122,0)</f>
        <v>0</v>
      </c>
      <c r="BG122" s="190">
        <f>IF(N122="zákl. prenesená",J122,0)</f>
        <v>0</v>
      </c>
      <c r="BH122" s="190">
        <f>IF(N122="zníž. prenesená",J122,0)</f>
        <v>0</v>
      </c>
      <c r="BI122" s="190">
        <f>IF(N122="nulová",J122,0)</f>
        <v>0</v>
      </c>
      <c r="BJ122" s="15" t="s">
        <v>166</v>
      </c>
      <c r="BK122" s="190">
        <f>ROUND(I122*H122,2)</f>
        <v>0</v>
      </c>
      <c r="BL122" s="15" t="s">
        <v>165</v>
      </c>
      <c r="BM122" s="189" t="s">
        <v>190</v>
      </c>
    </row>
    <row r="123" s="2" customFormat="1" ht="16.5" customHeight="1">
      <c r="A123" s="34"/>
      <c r="B123" s="176"/>
      <c r="C123" s="177" t="s">
        <v>178</v>
      </c>
      <c r="D123" s="177" t="s">
        <v>161</v>
      </c>
      <c r="E123" s="178" t="s">
        <v>1867</v>
      </c>
      <c r="F123" s="179" t="s">
        <v>1773</v>
      </c>
      <c r="G123" s="180" t="s">
        <v>261</v>
      </c>
      <c r="H123" s="181">
        <v>8</v>
      </c>
      <c r="I123" s="182"/>
      <c r="J123" s="183">
        <f>ROUND(I123*H123,2)</f>
        <v>0</v>
      </c>
      <c r="K123" s="184"/>
      <c r="L123" s="35"/>
      <c r="M123" s="185" t="s">
        <v>1</v>
      </c>
      <c r="N123" s="186" t="s">
        <v>42</v>
      </c>
      <c r="O123" s="78"/>
      <c r="P123" s="187">
        <f>O123*H123</f>
        <v>0</v>
      </c>
      <c r="Q123" s="187">
        <v>0</v>
      </c>
      <c r="R123" s="187">
        <f>Q123*H123</f>
        <v>0</v>
      </c>
      <c r="S123" s="187">
        <v>0</v>
      </c>
      <c r="T123" s="188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89" t="s">
        <v>165</v>
      </c>
      <c r="AT123" s="189" t="s">
        <v>161</v>
      </c>
      <c r="AU123" s="189" t="s">
        <v>84</v>
      </c>
      <c r="AY123" s="15" t="s">
        <v>158</v>
      </c>
      <c r="BE123" s="190">
        <f>IF(N123="základná",J123,0)</f>
        <v>0</v>
      </c>
      <c r="BF123" s="190">
        <f>IF(N123="znížená",J123,0)</f>
        <v>0</v>
      </c>
      <c r="BG123" s="190">
        <f>IF(N123="zákl. prenesená",J123,0)</f>
        <v>0</v>
      </c>
      <c r="BH123" s="190">
        <f>IF(N123="zníž. prenesená",J123,0)</f>
        <v>0</v>
      </c>
      <c r="BI123" s="190">
        <f>IF(N123="nulová",J123,0)</f>
        <v>0</v>
      </c>
      <c r="BJ123" s="15" t="s">
        <v>166</v>
      </c>
      <c r="BK123" s="190">
        <f>ROUND(I123*H123,2)</f>
        <v>0</v>
      </c>
      <c r="BL123" s="15" t="s">
        <v>165</v>
      </c>
      <c r="BM123" s="189" t="s">
        <v>110</v>
      </c>
    </row>
    <row r="124" s="2" customFormat="1" ht="16.5" customHeight="1">
      <c r="A124" s="34"/>
      <c r="B124" s="176"/>
      <c r="C124" s="177" t="s">
        <v>159</v>
      </c>
      <c r="D124" s="177" t="s">
        <v>161</v>
      </c>
      <c r="E124" s="178" t="s">
        <v>1868</v>
      </c>
      <c r="F124" s="179" t="s">
        <v>1869</v>
      </c>
      <c r="G124" s="180" t="s">
        <v>261</v>
      </c>
      <c r="H124" s="181">
        <v>4</v>
      </c>
      <c r="I124" s="182"/>
      <c r="J124" s="183">
        <f>ROUND(I124*H124,2)</f>
        <v>0</v>
      </c>
      <c r="K124" s="184"/>
      <c r="L124" s="35"/>
      <c r="M124" s="185" t="s">
        <v>1</v>
      </c>
      <c r="N124" s="186" t="s">
        <v>42</v>
      </c>
      <c r="O124" s="78"/>
      <c r="P124" s="187">
        <f>O124*H124</f>
        <v>0</v>
      </c>
      <c r="Q124" s="187">
        <v>0</v>
      </c>
      <c r="R124" s="187">
        <f>Q124*H124</f>
        <v>0</v>
      </c>
      <c r="S124" s="187">
        <v>0</v>
      </c>
      <c r="T124" s="188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89" t="s">
        <v>165</v>
      </c>
      <c r="AT124" s="189" t="s">
        <v>161</v>
      </c>
      <c r="AU124" s="189" t="s">
        <v>84</v>
      </c>
      <c r="AY124" s="15" t="s">
        <v>158</v>
      </c>
      <c r="BE124" s="190">
        <f>IF(N124="základná",J124,0)</f>
        <v>0</v>
      </c>
      <c r="BF124" s="190">
        <f>IF(N124="znížená",J124,0)</f>
        <v>0</v>
      </c>
      <c r="BG124" s="190">
        <f>IF(N124="zákl. prenesená",J124,0)</f>
        <v>0</v>
      </c>
      <c r="BH124" s="190">
        <f>IF(N124="zníž. prenesená",J124,0)</f>
        <v>0</v>
      </c>
      <c r="BI124" s="190">
        <f>IF(N124="nulová",J124,0)</f>
        <v>0</v>
      </c>
      <c r="BJ124" s="15" t="s">
        <v>166</v>
      </c>
      <c r="BK124" s="190">
        <f>ROUND(I124*H124,2)</f>
        <v>0</v>
      </c>
      <c r="BL124" s="15" t="s">
        <v>165</v>
      </c>
      <c r="BM124" s="189" t="s">
        <v>116</v>
      </c>
    </row>
    <row r="125" s="2" customFormat="1" ht="16.5" customHeight="1">
      <c r="A125" s="34"/>
      <c r="B125" s="176"/>
      <c r="C125" s="177" t="s">
        <v>185</v>
      </c>
      <c r="D125" s="177" t="s">
        <v>161</v>
      </c>
      <c r="E125" s="178" t="s">
        <v>1770</v>
      </c>
      <c r="F125" s="179" t="s">
        <v>1870</v>
      </c>
      <c r="G125" s="180" t="s">
        <v>261</v>
      </c>
      <c r="H125" s="181">
        <v>8</v>
      </c>
      <c r="I125" s="182"/>
      <c r="J125" s="183">
        <f>ROUND(I125*H125,2)</f>
        <v>0</v>
      </c>
      <c r="K125" s="184"/>
      <c r="L125" s="35"/>
      <c r="M125" s="185" t="s">
        <v>1</v>
      </c>
      <c r="N125" s="186" t="s">
        <v>42</v>
      </c>
      <c r="O125" s="78"/>
      <c r="P125" s="187">
        <f>O125*H125</f>
        <v>0</v>
      </c>
      <c r="Q125" s="187">
        <v>0</v>
      </c>
      <c r="R125" s="187">
        <f>Q125*H125</f>
        <v>0</v>
      </c>
      <c r="S125" s="187">
        <v>0</v>
      </c>
      <c r="T125" s="188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89" t="s">
        <v>165</v>
      </c>
      <c r="AT125" s="189" t="s">
        <v>161</v>
      </c>
      <c r="AU125" s="189" t="s">
        <v>84</v>
      </c>
      <c r="AY125" s="15" t="s">
        <v>158</v>
      </c>
      <c r="BE125" s="190">
        <f>IF(N125="základná",J125,0)</f>
        <v>0</v>
      </c>
      <c r="BF125" s="190">
        <f>IF(N125="znížená",J125,0)</f>
        <v>0</v>
      </c>
      <c r="BG125" s="190">
        <f>IF(N125="zákl. prenesená",J125,0)</f>
        <v>0</v>
      </c>
      <c r="BH125" s="190">
        <f>IF(N125="zníž. prenesená",J125,0)</f>
        <v>0</v>
      </c>
      <c r="BI125" s="190">
        <f>IF(N125="nulová",J125,0)</f>
        <v>0</v>
      </c>
      <c r="BJ125" s="15" t="s">
        <v>166</v>
      </c>
      <c r="BK125" s="190">
        <f>ROUND(I125*H125,2)</f>
        <v>0</v>
      </c>
      <c r="BL125" s="15" t="s">
        <v>165</v>
      </c>
      <c r="BM125" s="189" t="s">
        <v>122</v>
      </c>
    </row>
    <row r="126" s="2" customFormat="1" ht="16.5" customHeight="1">
      <c r="A126" s="34"/>
      <c r="B126" s="176"/>
      <c r="C126" s="177" t="s">
        <v>190</v>
      </c>
      <c r="D126" s="177" t="s">
        <v>161</v>
      </c>
      <c r="E126" s="178" t="s">
        <v>1871</v>
      </c>
      <c r="F126" s="179" t="s">
        <v>1771</v>
      </c>
      <c r="G126" s="180" t="s">
        <v>261</v>
      </c>
      <c r="H126" s="181">
        <v>8</v>
      </c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</v>
      </c>
      <c r="R126" s="187">
        <f>Q126*H126</f>
        <v>0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165</v>
      </c>
      <c r="AT126" s="189" t="s">
        <v>161</v>
      </c>
      <c r="AU126" s="189" t="s">
        <v>84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165</v>
      </c>
      <c r="BM126" s="189" t="s">
        <v>217</v>
      </c>
    </row>
    <row r="127" s="2" customFormat="1" ht="16.5" customHeight="1">
      <c r="A127" s="34"/>
      <c r="B127" s="176"/>
      <c r="C127" s="177" t="s">
        <v>194</v>
      </c>
      <c r="D127" s="177" t="s">
        <v>161</v>
      </c>
      <c r="E127" s="178" t="s">
        <v>1872</v>
      </c>
      <c r="F127" s="179" t="s">
        <v>1873</v>
      </c>
      <c r="G127" s="180" t="s">
        <v>261</v>
      </c>
      <c r="H127" s="181">
        <v>8</v>
      </c>
      <c r="I127" s="182"/>
      <c r="J127" s="183">
        <f>ROUND(I127*H127,2)</f>
        <v>0</v>
      </c>
      <c r="K127" s="184"/>
      <c r="L127" s="35"/>
      <c r="M127" s="185" t="s">
        <v>1</v>
      </c>
      <c r="N127" s="186" t="s">
        <v>42</v>
      </c>
      <c r="O127" s="78"/>
      <c r="P127" s="187">
        <f>O127*H127</f>
        <v>0</v>
      </c>
      <c r="Q127" s="187">
        <v>0</v>
      </c>
      <c r="R127" s="187">
        <f>Q127*H127</f>
        <v>0</v>
      </c>
      <c r="S127" s="187">
        <v>0</v>
      </c>
      <c r="T127" s="188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9" t="s">
        <v>165</v>
      </c>
      <c r="AT127" s="189" t="s">
        <v>161</v>
      </c>
      <c r="AU127" s="189" t="s">
        <v>84</v>
      </c>
      <c r="AY127" s="15" t="s">
        <v>158</v>
      </c>
      <c r="BE127" s="190">
        <f>IF(N127="základná",J127,0)</f>
        <v>0</v>
      </c>
      <c r="BF127" s="190">
        <f>IF(N127="znížená",J127,0)</f>
        <v>0</v>
      </c>
      <c r="BG127" s="190">
        <f>IF(N127="zákl. prenesená",J127,0)</f>
        <v>0</v>
      </c>
      <c r="BH127" s="190">
        <f>IF(N127="zníž. prenesená",J127,0)</f>
        <v>0</v>
      </c>
      <c r="BI127" s="190">
        <f>IF(N127="nulová",J127,0)</f>
        <v>0</v>
      </c>
      <c r="BJ127" s="15" t="s">
        <v>166</v>
      </c>
      <c r="BK127" s="190">
        <f>ROUND(I127*H127,2)</f>
        <v>0</v>
      </c>
      <c r="BL127" s="15" t="s">
        <v>165</v>
      </c>
      <c r="BM127" s="189" t="s">
        <v>225</v>
      </c>
    </row>
    <row r="128" s="2" customFormat="1" ht="16.5" customHeight="1">
      <c r="A128" s="34"/>
      <c r="B128" s="176"/>
      <c r="C128" s="177" t="s">
        <v>110</v>
      </c>
      <c r="D128" s="177" t="s">
        <v>161</v>
      </c>
      <c r="E128" s="178" t="s">
        <v>1874</v>
      </c>
      <c r="F128" s="179" t="s">
        <v>1875</v>
      </c>
      <c r="G128" s="180" t="s">
        <v>261</v>
      </c>
      <c r="H128" s="181">
        <v>200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84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235</v>
      </c>
    </row>
    <row r="129" s="2" customFormat="1" ht="16.5" customHeight="1">
      <c r="A129" s="34"/>
      <c r="B129" s="176"/>
      <c r="C129" s="177" t="s">
        <v>113</v>
      </c>
      <c r="D129" s="177" t="s">
        <v>161</v>
      </c>
      <c r="E129" s="178" t="s">
        <v>1876</v>
      </c>
      <c r="F129" s="179" t="s">
        <v>1877</v>
      </c>
      <c r="G129" s="180" t="s">
        <v>261</v>
      </c>
      <c r="H129" s="181">
        <v>16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</v>
      </c>
      <c r="R129" s="187">
        <f>Q129*H129</f>
        <v>0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84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243</v>
      </c>
    </row>
    <row r="130" s="2" customFormat="1" ht="16.5" customHeight="1">
      <c r="A130" s="34"/>
      <c r="B130" s="176"/>
      <c r="C130" s="177" t="s">
        <v>116</v>
      </c>
      <c r="D130" s="177" t="s">
        <v>161</v>
      </c>
      <c r="E130" s="178" t="s">
        <v>1878</v>
      </c>
      <c r="F130" s="179" t="s">
        <v>1879</v>
      </c>
      <c r="G130" s="180" t="s">
        <v>261</v>
      </c>
      <c r="H130" s="181">
        <v>4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</v>
      </c>
      <c r="R130" s="187">
        <f>Q130*H130</f>
        <v>0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84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250</v>
      </c>
    </row>
    <row r="131" s="2" customFormat="1" ht="16.5" customHeight="1">
      <c r="A131" s="34"/>
      <c r="B131" s="176"/>
      <c r="C131" s="177" t="s">
        <v>119</v>
      </c>
      <c r="D131" s="177" t="s">
        <v>161</v>
      </c>
      <c r="E131" s="178" t="s">
        <v>1880</v>
      </c>
      <c r="F131" s="179" t="s">
        <v>1775</v>
      </c>
      <c r="G131" s="180" t="s">
        <v>358</v>
      </c>
      <c r="H131" s="207"/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</v>
      </c>
      <c r="R131" s="187">
        <f>Q131*H131</f>
        <v>0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84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258</v>
      </c>
    </row>
    <row r="132" s="2" customFormat="1" ht="16.5" customHeight="1">
      <c r="A132" s="34"/>
      <c r="B132" s="176"/>
      <c r="C132" s="177" t="s">
        <v>122</v>
      </c>
      <c r="D132" s="177" t="s">
        <v>161</v>
      </c>
      <c r="E132" s="178" t="s">
        <v>1881</v>
      </c>
      <c r="F132" s="179" t="s">
        <v>1777</v>
      </c>
      <c r="G132" s="180" t="s">
        <v>358</v>
      </c>
      <c r="H132" s="207"/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84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268</v>
      </c>
    </row>
    <row r="133" s="2" customFormat="1" ht="16.5" customHeight="1">
      <c r="A133" s="34"/>
      <c r="B133" s="176"/>
      <c r="C133" s="177" t="s">
        <v>125</v>
      </c>
      <c r="D133" s="177" t="s">
        <v>161</v>
      </c>
      <c r="E133" s="178" t="s">
        <v>1882</v>
      </c>
      <c r="F133" s="179" t="s">
        <v>1857</v>
      </c>
      <c r="G133" s="180" t="s">
        <v>1883</v>
      </c>
      <c r="H133" s="181">
        <v>20</v>
      </c>
      <c r="I133" s="182"/>
      <c r="J133" s="183">
        <f>ROUND(I133*H133,2)</f>
        <v>0</v>
      </c>
      <c r="K133" s="184"/>
      <c r="L133" s="35"/>
      <c r="M133" s="208" t="s">
        <v>1</v>
      </c>
      <c r="N133" s="209" t="s">
        <v>42</v>
      </c>
      <c r="O133" s="210"/>
      <c r="P133" s="211">
        <f>O133*H133</f>
        <v>0</v>
      </c>
      <c r="Q133" s="211">
        <v>0</v>
      </c>
      <c r="R133" s="211">
        <f>Q133*H133</f>
        <v>0</v>
      </c>
      <c r="S133" s="211">
        <v>0</v>
      </c>
      <c r="T133" s="212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84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276</v>
      </c>
    </row>
    <row r="134" s="2" customFormat="1" ht="6.96" customHeight="1">
      <c r="A134" s="34"/>
      <c r="B134" s="61"/>
      <c r="C134" s="62"/>
      <c r="D134" s="62"/>
      <c r="E134" s="62"/>
      <c r="F134" s="62"/>
      <c r="G134" s="62"/>
      <c r="H134" s="62"/>
      <c r="I134" s="62"/>
      <c r="J134" s="62"/>
      <c r="K134" s="62"/>
      <c r="L134" s="35"/>
      <c r="M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</sheetData>
  <autoFilter ref="C116:K133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127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1884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ROUND(J125,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ROUND((SUM(BE125:BE195)),  2)</f>
        <v>0</v>
      </c>
      <c r="G33" s="129"/>
      <c r="H33" s="129"/>
      <c r="I33" s="130">
        <v>0.23000000000000001</v>
      </c>
      <c r="J33" s="128">
        <f>ROUND(((SUM(BE125:BE195))*I33),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ROUND((SUM(BF125:BF195)),  2)</f>
        <v>0</v>
      </c>
      <c r="G34" s="129"/>
      <c r="H34" s="129"/>
      <c r="I34" s="130">
        <v>0.23000000000000001</v>
      </c>
      <c r="J34" s="128">
        <f>ROUND(((SUM(BF125:BF195))*I34),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ROUND((SUM(BG125:BG195)),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ROUND((SUM(BH125:BH195)),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ROUND((SUM(BI125:BI195)),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15 - Nebytový priestor - mimo ŠFRB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J125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J126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137</v>
      </c>
      <c r="E98" s="150"/>
      <c r="F98" s="150"/>
      <c r="G98" s="150"/>
      <c r="H98" s="150"/>
      <c r="I98" s="150"/>
      <c r="J98" s="151">
        <f>J127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138</v>
      </c>
      <c r="E99" s="150"/>
      <c r="F99" s="150"/>
      <c r="G99" s="150"/>
      <c r="H99" s="150"/>
      <c r="I99" s="150"/>
      <c r="J99" s="151">
        <f>J151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139</v>
      </c>
      <c r="E100" s="150"/>
      <c r="F100" s="150"/>
      <c r="G100" s="150"/>
      <c r="H100" s="150"/>
      <c r="I100" s="150"/>
      <c r="J100" s="151">
        <f>J174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44"/>
      <c r="C101" s="9"/>
      <c r="D101" s="145" t="s">
        <v>140</v>
      </c>
      <c r="E101" s="146"/>
      <c r="F101" s="146"/>
      <c r="G101" s="146"/>
      <c r="H101" s="146"/>
      <c r="I101" s="146"/>
      <c r="J101" s="147">
        <f>J176</f>
        <v>0</v>
      </c>
      <c r="K101" s="9"/>
      <c r="L101" s="14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8"/>
      <c r="C102" s="10"/>
      <c r="D102" s="149" t="s">
        <v>141</v>
      </c>
      <c r="E102" s="150"/>
      <c r="F102" s="150"/>
      <c r="G102" s="150"/>
      <c r="H102" s="150"/>
      <c r="I102" s="150"/>
      <c r="J102" s="151">
        <f>J177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8"/>
      <c r="C103" s="10"/>
      <c r="D103" s="149" t="s">
        <v>818</v>
      </c>
      <c r="E103" s="150"/>
      <c r="F103" s="150"/>
      <c r="G103" s="150"/>
      <c r="H103" s="150"/>
      <c r="I103" s="150"/>
      <c r="J103" s="151">
        <f>J181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8"/>
      <c r="C104" s="10"/>
      <c r="D104" s="149" t="s">
        <v>820</v>
      </c>
      <c r="E104" s="150"/>
      <c r="F104" s="150"/>
      <c r="G104" s="150"/>
      <c r="H104" s="150"/>
      <c r="I104" s="150"/>
      <c r="J104" s="151">
        <f>J188</f>
        <v>0</v>
      </c>
      <c r="K104" s="10"/>
      <c r="L104" s="14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48"/>
      <c r="C105" s="10"/>
      <c r="D105" s="149" t="s">
        <v>143</v>
      </c>
      <c r="E105" s="150"/>
      <c r="F105" s="150"/>
      <c r="G105" s="150"/>
      <c r="H105" s="150"/>
      <c r="I105" s="150"/>
      <c r="J105" s="151">
        <f>J191</f>
        <v>0</v>
      </c>
      <c r="K105" s="10"/>
      <c r="L105" s="14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11" s="2" customFormat="1" ht="6.96" customHeight="1">
      <c r="A111" s="34"/>
      <c r="B111" s="63"/>
      <c r="C111" s="64"/>
      <c r="D111" s="64"/>
      <c r="E111" s="64"/>
      <c r="F111" s="64"/>
      <c r="G111" s="64"/>
      <c r="H111" s="64"/>
      <c r="I111" s="64"/>
      <c r="J111" s="64"/>
      <c r="K111" s="6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24.96" customHeight="1">
      <c r="A112" s="34"/>
      <c r="B112" s="35"/>
      <c r="C112" s="19" t="s">
        <v>144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15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6.5" customHeight="1">
      <c r="A115" s="34"/>
      <c r="B115" s="35"/>
      <c r="C115" s="34"/>
      <c r="D115" s="34"/>
      <c r="E115" s="122" t="str">
        <f>E7</f>
        <v>Obnova bytového domu Mikovíniho 9, 11, Bratislava</v>
      </c>
      <c r="F115" s="28"/>
      <c r="G115" s="28"/>
      <c r="H115" s="28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129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6.5" customHeight="1">
      <c r="A117" s="34"/>
      <c r="B117" s="35"/>
      <c r="C117" s="34"/>
      <c r="D117" s="34"/>
      <c r="E117" s="68" t="str">
        <f>E9</f>
        <v>15 - Nebytový priestor - mimo ŠFRB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19</v>
      </c>
      <c r="D119" s="34"/>
      <c r="E119" s="34"/>
      <c r="F119" s="23" t="str">
        <f>F12</f>
        <v>Mikovíniho 9, 11, Bratislava</v>
      </c>
      <c r="G119" s="34"/>
      <c r="H119" s="34"/>
      <c r="I119" s="28" t="s">
        <v>21</v>
      </c>
      <c r="J119" s="70" t="str">
        <f>IF(J12="","",J12)</f>
        <v>21. 10. 2025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25.65" customHeight="1">
      <c r="A121" s="34"/>
      <c r="B121" s="35"/>
      <c r="C121" s="28" t="s">
        <v>23</v>
      </c>
      <c r="D121" s="34"/>
      <c r="E121" s="34"/>
      <c r="F121" s="23" t="str">
        <f>E15</f>
        <v>Bytové družstvo BA III, Kominárska 6, BA - správca</v>
      </c>
      <c r="G121" s="34"/>
      <c r="H121" s="34"/>
      <c r="I121" s="28" t="s">
        <v>29</v>
      </c>
      <c r="J121" s="32" t="str">
        <f>E21</f>
        <v>PF7 s.r.o., Teslova 1, 821 02 Bratislava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25.65" customHeight="1">
      <c r="A122" s="34"/>
      <c r="B122" s="35"/>
      <c r="C122" s="28" t="s">
        <v>27</v>
      </c>
      <c r="D122" s="34"/>
      <c r="E122" s="34"/>
      <c r="F122" s="23" t="str">
        <f>IF(E18="","",E18)</f>
        <v>Vyplň údaj</v>
      </c>
      <c r="G122" s="34"/>
      <c r="H122" s="34"/>
      <c r="I122" s="28" t="s">
        <v>32</v>
      </c>
      <c r="J122" s="32" t="str">
        <f>E24</f>
        <v>Ing. Hladíková, Ing. Žarnovický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0.32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11" customFormat="1" ht="29.28" customHeight="1">
      <c r="A124" s="152"/>
      <c r="B124" s="153"/>
      <c r="C124" s="154" t="s">
        <v>145</v>
      </c>
      <c r="D124" s="155" t="s">
        <v>61</v>
      </c>
      <c r="E124" s="155" t="s">
        <v>57</v>
      </c>
      <c r="F124" s="155" t="s">
        <v>58</v>
      </c>
      <c r="G124" s="155" t="s">
        <v>146</v>
      </c>
      <c r="H124" s="155" t="s">
        <v>147</v>
      </c>
      <c r="I124" s="155" t="s">
        <v>148</v>
      </c>
      <c r="J124" s="156" t="s">
        <v>133</v>
      </c>
      <c r="K124" s="157" t="s">
        <v>149</v>
      </c>
      <c r="L124" s="158"/>
      <c r="M124" s="87" t="s">
        <v>1</v>
      </c>
      <c r="N124" s="88" t="s">
        <v>40</v>
      </c>
      <c r="O124" s="88" t="s">
        <v>150</v>
      </c>
      <c r="P124" s="88" t="s">
        <v>151</v>
      </c>
      <c r="Q124" s="88" t="s">
        <v>152</v>
      </c>
      <c r="R124" s="88" t="s">
        <v>153</v>
      </c>
      <c r="S124" s="88" t="s">
        <v>154</v>
      </c>
      <c r="T124" s="89" t="s">
        <v>155</v>
      </c>
      <c r="U124" s="152"/>
      <c r="V124" s="152"/>
      <c r="W124" s="152"/>
      <c r="X124" s="152"/>
      <c r="Y124" s="152"/>
      <c r="Z124" s="152"/>
      <c r="AA124" s="152"/>
      <c r="AB124" s="152"/>
      <c r="AC124" s="152"/>
      <c r="AD124" s="152"/>
      <c r="AE124" s="152"/>
    </row>
    <row r="125" s="2" customFormat="1" ht="22.8" customHeight="1">
      <c r="A125" s="34"/>
      <c r="B125" s="35"/>
      <c r="C125" s="94" t="s">
        <v>134</v>
      </c>
      <c r="D125" s="34"/>
      <c r="E125" s="34"/>
      <c r="F125" s="34"/>
      <c r="G125" s="34"/>
      <c r="H125" s="34"/>
      <c r="I125" s="34"/>
      <c r="J125" s="159">
        <f>BK125</f>
        <v>0</v>
      </c>
      <c r="K125" s="34"/>
      <c r="L125" s="35"/>
      <c r="M125" s="90"/>
      <c r="N125" s="74"/>
      <c r="O125" s="91"/>
      <c r="P125" s="160">
        <f>P126+P176</f>
        <v>0</v>
      </c>
      <c r="Q125" s="91"/>
      <c r="R125" s="160">
        <f>R126+R176</f>
        <v>8.8626011148999986</v>
      </c>
      <c r="S125" s="91"/>
      <c r="T125" s="161">
        <f>T126+T176</f>
        <v>6.2755233999999991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T125" s="15" t="s">
        <v>75</v>
      </c>
      <c r="AU125" s="15" t="s">
        <v>135</v>
      </c>
      <c r="BK125" s="162">
        <f>BK126+BK176</f>
        <v>0</v>
      </c>
    </row>
    <row r="126" s="12" customFormat="1" ht="25.92" customHeight="1">
      <c r="A126" s="12"/>
      <c r="B126" s="163"/>
      <c r="C126" s="12"/>
      <c r="D126" s="164" t="s">
        <v>75</v>
      </c>
      <c r="E126" s="165" t="s">
        <v>156</v>
      </c>
      <c r="F126" s="165" t="s">
        <v>157</v>
      </c>
      <c r="G126" s="12"/>
      <c r="H126" s="12"/>
      <c r="I126" s="166"/>
      <c r="J126" s="167">
        <f>BK126</f>
        <v>0</v>
      </c>
      <c r="K126" s="12"/>
      <c r="L126" s="163"/>
      <c r="M126" s="168"/>
      <c r="N126" s="169"/>
      <c r="O126" s="169"/>
      <c r="P126" s="170">
        <f>P127+P151+P174</f>
        <v>0</v>
      </c>
      <c r="Q126" s="169"/>
      <c r="R126" s="170">
        <f>R127+R151+R174</f>
        <v>5.4602472448999997</v>
      </c>
      <c r="S126" s="169"/>
      <c r="T126" s="171">
        <f>T127+T151+T174</f>
        <v>6.2640483999999992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4" t="s">
        <v>84</v>
      </c>
      <c r="AT126" s="172" t="s">
        <v>75</v>
      </c>
      <c r="AU126" s="172" t="s">
        <v>76</v>
      </c>
      <c r="AY126" s="164" t="s">
        <v>158</v>
      </c>
      <c r="BK126" s="173">
        <f>BK127+BK151+BK174</f>
        <v>0</v>
      </c>
    </row>
    <row r="127" s="12" customFormat="1" ht="22.8" customHeight="1">
      <c r="A127" s="12"/>
      <c r="B127" s="163"/>
      <c r="C127" s="12"/>
      <c r="D127" s="164" t="s">
        <v>75</v>
      </c>
      <c r="E127" s="174" t="s">
        <v>159</v>
      </c>
      <c r="F127" s="174" t="s">
        <v>160</v>
      </c>
      <c r="G127" s="12"/>
      <c r="H127" s="12"/>
      <c r="I127" s="166"/>
      <c r="J127" s="175">
        <f>BK127</f>
        <v>0</v>
      </c>
      <c r="K127" s="12"/>
      <c r="L127" s="163"/>
      <c r="M127" s="168"/>
      <c r="N127" s="169"/>
      <c r="O127" s="169"/>
      <c r="P127" s="170">
        <f>SUM(P128:P150)</f>
        <v>0</v>
      </c>
      <c r="Q127" s="169"/>
      <c r="R127" s="170">
        <f>SUM(R128:R150)</f>
        <v>5.1847548248999997</v>
      </c>
      <c r="S127" s="169"/>
      <c r="T127" s="171">
        <f>SUM(T128:T150)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64" t="s">
        <v>84</v>
      </c>
      <c r="AT127" s="172" t="s">
        <v>75</v>
      </c>
      <c r="AU127" s="172" t="s">
        <v>84</v>
      </c>
      <c r="AY127" s="164" t="s">
        <v>158</v>
      </c>
      <c r="BK127" s="173">
        <f>SUM(BK128:BK150)</f>
        <v>0</v>
      </c>
    </row>
    <row r="128" s="2" customFormat="1" ht="24.15" customHeight="1">
      <c r="A128" s="34"/>
      <c r="B128" s="176"/>
      <c r="C128" s="177" t="s">
        <v>84</v>
      </c>
      <c r="D128" s="177" t="s">
        <v>161</v>
      </c>
      <c r="E128" s="178" t="s">
        <v>162</v>
      </c>
      <c r="F128" s="179" t="s">
        <v>163</v>
      </c>
      <c r="G128" s="180" t="s">
        <v>164</v>
      </c>
      <c r="H128" s="181">
        <v>138.69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0.00020471000000000001</v>
      </c>
      <c r="R128" s="187">
        <f>Q128*H128</f>
        <v>0.028391229900000002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1885</v>
      </c>
    </row>
    <row r="129" s="2" customFormat="1" ht="24.15" customHeight="1">
      <c r="A129" s="34"/>
      <c r="B129" s="176"/>
      <c r="C129" s="177" t="s">
        <v>166</v>
      </c>
      <c r="D129" s="177" t="s">
        <v>161</v>
      </c>
      <c r="E129" s="178" t="s">
        <v>776</v>
      </c>
      <c r="F129" s="179" t="s">
        <v>777</v>
      </c>
      <c r="G129" s="180" t="s">
        <v>164</v>
      </c>
      <c r="H129" s="181">
        <v>131.5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0.00022499999999999999</v>
      </c>
      <c r="R129" s="187">
        <f>Q129*H129</f>
        <v>0.029587499999999999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1886</v>
      </c>
    </row>
    <row r="130" s="2" customFormat="1" ht="24.15" customHeight="1">
      <c r="A130" s="34"/>
      <c r="B130" s="176"/>
      <c r="C130" s="177" t="s">
        <v>171</v>
      </c>
      <c r="D130" s="177" t="s">
        <v>161</v>
      </c>
      <c r="E130" s="178" t="s">
        <v>779</v>
      </c>
      <c r="F130" s="179" t="s">
        <v>780</v>
      </c>
      <c r="G130" s="180" t="s">
        <v>164</v>
      </c>
      <c r="H130" s="181">
        <v>131.5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0.00040000000000000002</v>
      </c>
      <c r="R130" s="187">
        <f>Q130*H130</f>
        <v>0.052600000000000001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1887</v>
      </c>
    </row>
    <row r="131" s="2" customFormat="1" ht="24.15" customHeight="1">
      <c r="A131" s="34"/>
      <c r="B131" s="176"/>
      <c r="C131" s="177" t="s">
        <v>165</v>
      </c>
      <c r="D131" s="177" t="s">
        <v>161</v>
      </c>
      <c r="E131" s="178" t="s">
        <v>782</v>
      </c>
      <c r="F131" s="179" t="s">
        <v>783</v>
      </c>
      <c r="G131" s="180" t="s">
        <v>164</v>
      </c>
      <c r="H131" s="181">
        <v>131.5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0.0033</v>
      </c>
      <c r="R131" s="187">
        <f>Q131*H131</f>
        <v>0.43395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1888</v>
      </c>
    </row>
    <row r="132" s="2" customFormat="1" ht="24.15" customHeight="1">
      <c r="A132" s="34"/>
      <c r="B132" s="176"/>
      <c r="C132" s="177" t="s">
        <v>178</v>
      </c>
      <c r="D132" s="177" t="s">
        <v>161</v>
      </c>
      <c r="E132" s="178" t="s">
        <v>854</v>
      </c>
      <c r="F132" s="179" t="s">
        <v>855</v>
      </c>
      <c r="G132" s="180" t="s">
        <v>188</v>
      </c>
      <c r="H132" s="181">
        <v>41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0.0027980000000000001</v>
      </c>
      <c r="R132" s="187">
        <f>Q132*H132</f>
        <v>0.114718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1889</v>
      </c>
    </row>
    <row r="133" s="2" customFormat="1" ht="24.15" customHeight="1">
      <c r="A133" s="34"/>
      <c r="B133" s="176"/>
      <c r="C133" s="177" t="s">
        <v>159</v>
      </c>
      <c r="D133" s="177" t="s">
        <v>161</v>
      </c>
      <c r="E133" s="178" t="s">
        <v>168</v>
      </c>
      <c r="F133" s="179" t="s">
        <v>169</v>
      </c>
      <c r="G133" s="180" t="s">
        <v>164</v>
      </c>
      <c r="H133" s="181">
        <v>52.630000000000003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0.00022499999999999999</v>
      </c>
      <c r="R133" s="187">
        <f>Q133*H133</f>
        <v>0.01184175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1890</v>
      </c>
    </row>
    <row r="134" s="2" customFormat="1" ht="24.15" customHeight="1">
      <c r="A134" s="34"/>
      <c r="B134" s="176"/>
      <c r="C134" s="177" t="s">
        <v>185</v>
      </c>
      <c r="D134" s="177" t="s">
        <v>161</v>
      </c>
      <c r="E134" s="178" t="s">
        <v>172</v>
      </c>
      <c r="F134" s="179" t="s">
        <v>173</v>
      </c>
      <c r="G134" s="180" t="s">
        <v>164</v>
      </c>
      <c r="H134" s="181">
        <v>6.2199999999999998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0.00040000000000000002</v>
      </c>
      <c r="R134" s="187">
        <f>Q134*H134</f>
        <v>0.0024880000000000002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1891</v>
      </c>
    </row>
    <row r="135" s="2" customFormat="1" ht="24.15" customHeight="1">
      <c r="A135" s="34"/>
      <c r="B135" s="176"/>
      <c r="C135" s="177" t="s">
        <v>190</v>
      </c>
      <c r="D135" s="177" t="s">
        <v>161</v>
      </c>
      <c r="E135" s="178" t="s">
        <v>175</v>
      </c>
      <c r="F135" s="179" t="s">
        <v>176</v>
      </c>
      <c r="G135" s="180" t="s">
        <v>164</v>
      </c>
      <c r="H135" s="181">
        <v>6.2199999999999998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0.0032200000000000002</v>
      </c>
      <c r="R135" s="187">
        <f>Q135*H135</f>
        <v>0.020028400000000002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1892</v>
      </c>
    </row>
    <row r="136" s="2" customFormat="1" ht="24.15" customHeight="1">
      <c r="A136" s="34"/>
      <c r="B136" s="176"/>
      <c r="C136" s="177" t="s">
        <v>194</v>
      </c>
      <c r="D136" s="177" t="s">
        <v>161</v>
      </c>
      <c r="E136" s="178" t="s">
        <v>179</v>
      </c>
      <c r="F136" s="179" t="s">
        <v>180</v>
      </c>
      <c r="G136" s="180" t="s">
        <v>164</v>
      </c>
      <c r="H136" s="181">
        <v>13.158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0.010500000000000001</v>
      </c>
      <c r="R136" s="187">
        <f>Q136*H136</f>
        <v>0.138159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1893</v>
      </c>
    </row>
    <row r="137" s="2" customFormat="1" ht="33" customHeight="1">
      <c r="A137" s="34"/>
      <c r="B137" s="176"/>
      <c r="C137" s="177" t="s">
        <v>110</v>
      </c>
      <c r="D137" s="177" t="s">
        <v>161</v>
      </c>
      <c r="E137" s="178" t="s">
        <v>182</v>
      </c>
      <c r="F137" s="179" t="s">
        <v>183</v>
      </c>
      <c r="G137" s="180" t="s">
        <v>164</v>
      </c>
      <c r="H137" s="181">
        <v>13.158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0.0315</v>
      </c>
      <c r="R137" s="187">
        <f>Q137*H137</f>
        <v>0.41447699999999998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165</v>
      </c>
      <c r="AT137" s="189" t="s">
        <v>161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1894</v>
      </c>
    </row>
    <row r="138" s="2" customFormat="1" ht="24.15" customHeight="1">
      <c r="A138" s="34"/>
      <c r="B138" s="176"/>
      <c r="C138" s="177" t="s">
        <v>113</v>
      </c>
      <c r="D138" s="177" t="s">
        <v>161</v>
      </c>
      <c r="E138" s="178" t="s">
        <v>191</v>
      </c>
      <c r="F138" s="179" t="s">
        <v>192</v>
      </c>
      <c r="G138" s="180" t="s">
        <v>188</v>
      </c>
      <c r="H138" s="181">
        <v>19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0.00052999999999999998</v>
      </c>
      <c r="R138" s="187">
        <f>Q138*H138</f>
        <v>0.010069999999999999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1895</v>
      </c>
    </row>
    <row r="139" s="2" customFormat="1" ht="33" customHeight="1">
      <c r="A139" s="34"/>
      <c r="B139" s="176"/>
      <c r="C139" s="177" t="s">
        <v>116</v>
      </c>
      <c r="D139" s="177" t="s">
        <v>161</v>
      </c>
      <c r="E139" s="178" t="s">
        <v>195</v>
      </c>
      <c r="F139" s="179" t="s">
        <v>196</v>
      </c>
      <c r="G139" s="180" t="s">
        <v>164</v>
      </c>
      <c r="H139" s="181">
        <v>46.409999999999997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0.01236</v>
      </c>
      <c r="R139" s="187">
        <f>Q139*H139</f>
        <v>0.5736275999999999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166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1896</v>
      </c>
    </row>
    <row r="140" s="2" customFormat="1" ht="33" customHeight="1">
      <c r="A140" s="34"/>
      <c r="B140" s="176"/>
      <c r="C140" s="177" t="s">
        <v>119</v>
      </c>
      <c r="D140" s="177" t="s">
        <v>161</v>
      </c>
      <c r="E140" s="178" t="s">
        <v>785</v>
      </c>
      <c r="F140" s="179" t="s">
        <v>786</v>
      </c>
      <c r="G140" s="180" t="s">
        <v>164</v>
      </c>
      <c r="H140" s="181">
        <v>131.5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0.0050000000000000001</v>
      </c>
      <c r="R140" s="187">
        <f>Q140*H140</f>
        <v>0.65749999999999997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217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217</v>
      </c>
      <c r="BM140" s="189" t="s">
        <v>1897</v>
      </c>
    </row>
    <row r="141" s="2" customFormat="1" ht="37.8" customHeight="1">
      <c r="A141" s="34"/>
      <c r="B141" s="176"/>
      <c r="C141" s="177" t="s">
        <v>122</v>
      </c>
      <c r="D141" s="177" t="s">
        <v>161</v>
      </c>
      <c r="E141" s="178" t="s">
        <v>210</v>
      </c>
      <c r="F141" s="179" t="s">
        <v>211</v>
      </c>
      <c r="G141" s="180" t="s">
        <v>164</v>
      </c>
      <c r="H141" s="181">
        <v>6.2199999999999998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0.018689999999999998</v>
      </c>
      <c r="R141" s="187">
        <f>Q141*H141</f>
        <v>0.11625179999999999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165</v>
      </c>
      <c r="AT141" s="189" t="s">
        <v>161</v>
      </c>
      <c r="AU141" s="189" t="s">
        <v>166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165</v>
      </c>
      <c r="BM141" s="189" t="s">
        <v>1898</v>
      </c>
    </row>
    <row r="142" s="2" customFormat="1" ht="24.15" customHeight="1">
      <c r="A142" s="34"/>
      <c r="B142" s="176"/>
      <c r="C142" s="177" t="s">
        <v>125</v>
      </c>
      <c r="D142" s="177" t="s">
        <v>161</v>
      </c>
      <c r="E142" s="178" t="s">
        <v>186</v>
      </c>
      <c r="F142" s="179" t="s">
        <v>187</v>
      </c>
      <c r="G142" s="180" t="s">
        <v>188</v>
      </c>
      <c r="H142" s="181">
        <v>51.899999999999999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0.00054529999999999997</v>
      </c>
      <c r="R142" s="187">
        <f>Q142*H142</f>
        <v>0.028301069999999998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1899</v>
      </c>
    </row>
    <row r="143" s="2" customFormat="1" ht="16.5" customHeight="1">
      <c r="A143" s="34"/>
      <c r="B143" s="176"/>
      <c r="C143" s="177" t="s">
        <v>217</v>
      </c>
      <c r="D143" s="177" t="s">
        <v>161</v>
      </c>
      <c r="E143" s="178" t="s">
        <v>213</v>
      </c>
      <c r="F143" s="179" t="s">
        <v>214</v>
      </c>
      <c r="G143" s="180" t="s">
        <v>164</v>
      </c>
      <c r="H143" s="181">
        <v>177.91</v>
      </c>
      <c r="I143" s="182"/>
      <c r="J143" s="183">
        <f>ROUND(I143*H143,2)</f>
        <v>0</v>
      </c>
      <c r="K143" s="184"/>
      <c r="L143" s="35"/>
      <c r="M143" s="185" t="s">
        <v>1</v>
      </c>
      <c r="N143" s="186" t="s">
        <v>42</v>
      </c>
      <c r="O143" s="78"/>
      <c r="P143" s="187">
        <f>O143*H143</f>
        <v>0</v>
      </c>
      <c r="Q143" s="187">
        <v>0</v>
      </c>
      <c r="R143" s="187">
        <f>Q143*H143</f>
        <v>0</v>
      </c>
      <c r="S143" s="187">
        <v>0</v>
      </c>
      <c r="T143" s="188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89" t="s">
        <v>165</v>
      </c>
      <c r="AT143" s="189" t="s">
        <v>161</v>
      </c>
      <c r="AU143" s="189" t="s">
        <v>166</v>
      </c>
      <c r="AY143" s="15" t="s">
        <v>158</v>
      </c>
      <c r="BE143" s="190">
        <f>IF(N143="základná",J143,0)</f>
        <v>0</v>
      </c>
      <c r="BF143" s="190">
        <f>IF(N143="znížená",J143,0)</f>
        <v>0</v>
      </c>
      <c r="BG143" s="190">
        <f>IF(N143="zákl. prenesená",J143,0)</f>
        <v>0</v>
      </c>
      <c r="BH143" s="190">
        <f>IF(N143="zníž. prenesená",J143,0)</f>
        <v>0</v>
      </c>
      <c r="BI143" s="190">
        <f>IF(N143="nulová",J143,0)</f>
        <v>0</v>
      </c>
      <c r="BJ143" s="15" t="s">
        <v>166</v>
      </c>
      <c r="BK143" s="190">
        <f>ROUND(I143*H143,2)</f>
        <v>0</v>
      </c>
      <c r="BL143" s="15" t="s">
        <v>165</v>
      </c>
      <c r="BM143" s="189" t="s">
        <v>1900</v>
      </c>
    </row>
    <row r="144" s="2" customFormat="1" ht="24.15" customHeight="1">
      <c r="A144" s="34"/>
      <c r="B144" s="176"/>
      <c r="C144" s="177" t="s">
        <v>221</v>
      </c>
      <c r="D144" s="177" t="s">
        <v>161</v>
      </c>
      <c r="E144" s="178" t="s">
        <v>875</v>
      </c>
      <c r="F144" s="179" t="s">
        <v>876</v>
      </c>
      <c r="G144" s="180" t="s">
        <v>164</v>
      </c>
      <c r="H144" s="181">
        <v>131.5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1901</v>
      </c>
    </row>
    <row r="145" s="2" customFormat="1" ht="24.15" customHeight="1">
      <c r="A145" s="34"/>
      <c r="B145" s="176"/>
      <c r="C145" s="196" t="s">
        <v>225</v>
      </c>
      <c r="D145" s="196" t="s">
        <v>264</v>
      </c>
      <c r="E145" s="197" t="s">
        <v>878</v>
      </c>
      <c r="F145" s="198" t="s">
        <v>879</v>
      </c>
      <c r="G145" s="199" t="s">
        <v>457</v>
      </c>
      <c r="H145" s="200">
        <v>27.088999999999999</v>
      </c>
      <c r="I145" s="201"/>
      <c r="J145" s="202">
        <f>ROUND(I145*H145,2)</f>
        <v>0</v>
      </c>
      <c r="K145" s="203"/>
      <c r="L145" s="204"/>
      <c r="M145" s="205" t="s">
        <v>1</v>
      </c>
      <c r="N145" s="206" t="s">
        <v>42</v>
      </c>
      <c r="O145" s="78"/>
      <c r="P145" s="187">
        <f>O145*H145</f>
        <v>0</v>
      </c>
      <c r="Q145" s="187">
        <v>0.001</v>
      </c>
      <c r="R145" s="187">
        <f>Q145*H145</f>
        <v>0.027088999999999998</v>
      </c>
      <c r="S145" s="187">
        <v>0</v>
      </c>
      <c r="T145" s="188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190</v>
      </c>
      <c r="AT145" s="189" t="s">
        <v>264</v>
      </c>
      <c r="AU145" s="189" t="s">
        <v>166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165</v>
      </c>
      <c r="BM145" s="189" t="s">
        <v>1902</v>
      </c>
    </row>
    <row r="146" s="2" customFormat="1" ht="24.15" customHeight="1">
      <c r="A146" s="34"/>
      <c r="B146" s="176"/>
      <c r="C146" s="177" t="s">
        <v>231</v>
      </c>
      <c r="D146" s="177" t="s">
        <v>161</v>
      </c>
      <c r="E146" s="178" t="s">
        <v>452</v>
      </c>
      <c r="F146" s="179" t="s">
        <v>453</v>
      </c>
      <c r="G146" s="180" t="s">
        <v>164</v>
      </c>
      <c r="H146" s="181">
        <v>131.5</v>
      </c>
      <c r="I146" s="182"/>
      <c r="J146" s="183">
        <f>ROUND(I146*H146,2)</f>
        <v>0</v>
      </c>
      <c r="K146" s="184"/>
      <c r="L146" s="35"/>
      <c r="M146" s="185" t="s">
        <v>1</v>
      </c>
      <c r="N146" s="186" t="s">
        <v>42</v>
      </c>
      <c r="O146" s="78"/>
      <c r="P146" s="187">
        <f>O146*H146</f>
        <v>0</v>
      </c>
      <c r="Q146" s="187">
        <v>0</v>
      </c>
      <c r="R146" s="187">
        <f>Q146*H146</f>
        <v>0</v>
      </c>
      <c r="S146" s="187">
        <v>0</v>
      </c>
      <c r="T146" s="188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89" t="s">
        <v>165</v>
      </c>
      <c r="AT146" s="189" t="s">
        <v>161</v>
      </c>
      <c r="AU146" s="189" t="s">
        <v>166</v>
      </c>
      <c r="AY146" s="15" t="s">
        <v>158</v>
      </c>
      <c r="BE146" s="190">
        <f>IF(N146="základná",J146,0)</f>
        <v>0</v>
      </c>
      <c r="BF146" s="190">
        <f>IF(N146="znížená",J146,0)</f>
        <v>0</v>
      </c>
      <c r="BG146" s="190">
        <f>IF(N146="zákl. prenesená",J146,0)</f>
        <v>0</v>
      </c>
      <c r="BH146" s="190">
        <f>IF(N146="zníž. prenesená",J146,0)</f>
        <v>0</v>
      </c>
      <c r="BI146" s="190">
        <f>IF(N146="nulová",J146,0)</f>
        <v>0</v>
      </c>
      <c r="BJ146" s="15" t="s">
        <v>166</v>
      </c>
      <c r="BK146" s="190">
        <f>ROUND(I146*H146,2)</f>
        <v>0</v>
      </c>
      <c r="BL146" s="15" t="s">
        <v>165</v>
      </c>
      <c r="BM146" s="189" t="s">
        <v>1903</v>
      </c>
    </row>
    <row r="147" s="2" customFormat="1" ht="16.5" customHeight="1">
      <c r="A147" s="34"/>
      <c r="B147" s="176"/>
      <c r="C147" s="196" t="s">
        <v>235</v>
      </c>
      <c r="D147" s="196" t="s">
        <v>264</v>
      </c>
      <c r="E147" s="197" t="s">
        <v>455</v>
      </c>
      <c r="F147" s="198" t="s">
        <v>456</v>
      </c>
      <c r="G147" s="199" t="s">
        <v>457</v>
      </c>
      <c r="H147" s="200">
        <v>26.300000000000001</v>
      </c>
      <c r="I147" s="201"/>
      <c r="J147" s="202">
        <f>ROUND(I147*H147,2)</f>
        <v>0</v>
      </c>
      <c r="K147" s="203"/>
      <c r="L147" s="204"/>
      <c r="M147" s="205" t="s">
        <v>1</v>
      </c>
      <c r="N147" s="206" t="s">
        <v>42</v>
      </c>
      <c r="O147" s="78"/>
      <c r="P147" s="187">
        <f>O147*H147</f>
        <v>0</v>
      </c>
      <c r="Q147" s="187">
        <v>0.001</v>
      </c>
      <c r="R147" s="187">
        <f>Q147*H147</f>
        <v>0.0263</v>
      </c>
      <c r="S147" s="187">
        <v>0</v>
      </c>
      <c r="T147" s="188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190</v>
      </c>
      <c r="AT147" s="189" t="s">
        <v>264</v>
      </c>
      <c r="AU147" s="189" t="s">
        <v>166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165</v>
      </c>
      <c r="BM147" s="189" t="s">
        <v>1904</v>
      </c>
    </row>
    <row r="148" s="2" customFormat="1" ht="24.15" customHeight="1">
      <c r="A148" s="34"/>
      <c r="B148" s="176"/>
      <c r="C148" s="177" t="s">
        <v>239</v>
      </c>
      <c r="D148" s="177" t="s">
        <v>161</v>
      </c>
      <c r="E148" s="178" t="s">
        <v>883</v>
      </c>
      <c r="F148" s="179" t="s">
        <v>884</v>
      </c>
      <c r="G148" s="180" t="s">
        <v>164</v>
      </c>
      <c r="H148" s="181">
        <v>131.5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4.6500000000000004E-06</v>
      </c>
      <c r="R148" s="187">
        <f>Q148*H148</f>
        <v>0.000611475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1905</v>
      </c>
    </row>
    <row r="149" s="2" customFormat="1" ht="24.15" customHeight="1">
      <c r="A149" s="34"/>
      <c r="B149" s="176"/>
      <c r="C149" s="177" t="s">
        <v>243</v>
      </c>
      <c r="D149" s="177" t="s">
        <v>161</v>
      </c>
      <c r="E149" s="178" t="s">
        <v>886</v>
      </c>
      <c r="F149" s="179" t="s">
        <v>887</v>
      </c>
      <c r="G149" s="180" t="s">
        <v>164</v>
      </c>
      <c r="H149" s="181">
        <v>131.5</v>
      </c>
      <c r="I149" s="182"/>
      <c r="J149" s="183">
        <f>ROUND(I149*H149,2)</f>
        <v>0</v>
      </c>
      <c r="K149" s="184"/>
      <c r="L149" s="35"/>
      <c r="M149" s="185" t="s">
        <v>1</v>
      </c>
      <c r="N149" s="186" t="s">
        <v>42</v>
      </c>
      <c r="O149" s="78"/>
      <c r="P149" s="187">
        <f>O149*H149</f>
        <v>0</v>
      </c>
      <c r="Q149" s="187">
        <v>0.010331999999999999</v>
      </c>
      <c r="R149" s="187">
        <f>Q149*H149</f>
        <v>1.3586579999999999</v>
      </c>
      <c r="S149" s="187">
        <v>0</v>
      </c>
      <c r="T149" s="188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9" t="s">
        <v>165</v>
      </c>
      <c r="AT149" s="189" t="s">
        <v>161</v>
      </c>
      <c r="AU149" s="189" t="s">
        <v>166</v>
      </c>
      <c r="AY149" s="15" t="s">
        <v>158</v>
      </c>
      <c r="BE149" s="190">
        <f>IF(N149="základná",J149,0)</f>
        <v>0</v>
      </c>
      <c r="BF149" s="190">
        <f>IF(N149="znížená",J149,0)</f>
        <v>0</v>
      </c>
      <c r="BG149" s="190">
        <f>IF(N149="zákl. prenesená",J149,0)</f>
        <v>0</v>
      </c>
      <c r="BH149" s="190">
        <f>IF(N149="zníž. prenesená",J149,0)</f>
        <v>0</v>
      </c>
      <c r="BI149" s="190">
        <f>IF(N149="nulová",J149,0)</f>
        <v>0</v>
      </c>
      <c r="BJ149" s="15" t="s">
        <v>166</v>
      </c>
      <c r="BK149" s="190">
        <f>ROUND(I149*H149,2)</f>
        <v>0</v>
      </c>
      <c r="BL149" s="15" t="s">
        <v>165</v>
      </c>
      <c r="BM149" s="189" t="s">
        <v>1906</v>
      </c>
    </row>
    <row r="150" s="2" customFormat="1" ht="24.15" customHeight="1">
      <c r="A150" s="34"/>
      <c r="B150" s="176"/>
      <c r="C150" s="177" t="s">
        <v>7</v>
      </c>
      <c r="D150" s="177" t="s">
        <v>161</v>
      </c>
      <c r="E150" s="178" t="s">
        <v>892</v>
      </c>
      <c r="F150" s="179" t="s">
        <v>893</v>
      </c>
      <c r="G150" s="180" t="s">
        <v>164</v>
      </c>
      <c r="H150" s="181">
        <v>131.5</v>
      </c>
      <c r="I150" s="182"/>
      <c r="J150" s="183">
        <f>ROUND(I150*H150,2)</f>
        <v>0</v>
      </c>
      <c r="K150" s="184"/>
      <c r="L150" s="35"/>
      <c r="M150" s="185" t="s">
        <v>1</v>
      </c>
      <c r="N150" s="186" t="s">
        <v>42</v>
      </c>
      <c r="O150" s="78"/>
      <c r="P150" s="187">
        <f>O150*H150</f>
        <v>0</v>
      </c>
      <c r="Q150" s="187">
        <v>0.0086700000000000006</v>
      </c>
      <c r="R150" s="187">
        <f>Q150*H150</f>
        <v>1.1401050000000002</v>
      </c>
      <c r="S150" s="187">
        <v>0</v>
      </c>
      <c r="T150" s="188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165</v>
      </c>
      <c r="AT150" s="189" t="s">
        <v>161</v>
      </c>
      <c r="AU150" s="189" t="s">
        <v>166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1907</v>
      </c>
    </row>
    <row r="151" s="12" customFormat="1" ht="22.8" customHeight="1">
      <c r="A151" s="12"/>
      <c r="B151" s="163"/>
      <c r="C151" s="12"/>
      <c r="D151" s="164" t="s">
        <v>75</v>
      </c>
      <c r="E151" s="174" t="s">
        <v>194</v>
      </c>
      <c r="F151" s="174" t="s">
        <v>216</v>
      </c>
      <c r="G151" s="12"/>
      <c r="H151" s="12"/>
      <c r="I151" s="166"/>
      <c r="J151" s="175">
        <f>BK151</f>
        <v>0</v>
      </c>
      <c r="K151" s="12"/>
      <c r="L151" s="163"/>
      <c r="M151" s="168"/>
      <c r="N151" s="169"/>
      <c r="O151" s="169"/>
      <c r="P151" s="170">
        <f>SUM(P152:P173)</f>
        <v>0</v>
      </c>
      <c r="Q151" s="169"/>
      <c r="R151" s="170">
        <f>SUM(R152:R173)</f>
        <v>0.27549241999999996</v>
      </c>
      <c r="S151" s="169"/>
      <c r="T151" s="171">
        <f>SUM(T152:T173)</f>
        <v>6.2640483999999992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64" t="s">
        <v>84</v>
      </c>
      <c r="AT151" s="172" t="s">
        <v>75</v>
      </c>
      <c r="AU151" s="172" t="s">
        <v>84</v>
      </c>
      <c r="AY151" s="164" t="s">
        <v>158</v>
      </c>
      <c r="BK151" s="173">
        <f>SUM(BK152:BK173)</f>
        <v>0</v>
      </c>
    </row>
    <row r="152" s="2" customFormat="1" ht="24.15" customHeight="1">
      <c r="A152" s="34"/>
      <c r="B152" s="176"/>
      <c r="C152" s="177" t="s">
        <v>250</v>
      </c>
      <c r="D152" s="177" t="s">
        <v>161</v>
      </c>
      <c r="E152" s="178" t="s">
        <v>477</v>
      </c>
      <c r="F152" s="179" t="s">
        <v>478</v>
      </c>
      <c r="G152" s="180" t="s">
        <v>164</v>
      </c>
      <c r="H152" s="181">
        <v>131.5</v>
      </c>
      <c r="I152" s="182"/>
      <c r="J152" s="183">
        <f>ROUND(I152*H152,2)</f>
        <v>0</v>
      </c>
      <c r="K152" s="184"/>
      <c r="L152" s="35"/>
      <c r="M152" s="185" t="s">
        <v>1</v>
      </c>
      <c r="N152" s="186" t="s">
        <v>42</v>
      </c>
      <c r="O152" s="78"/>
      <c r="P152" s="187">
        <f>O152*H152</f>
        <v>0</v>
      </c>
      <c r="Q152" s="187">
        <v>0.00192542</v>
      </c>
      <c r="R152" s="187">
        <f>Q152*H152</f>
        <v>0.25319272999999998</v>
      </c>
      <c r="S152" s="187">
        <v>0</v>
      </c>
      <c r="T152" s="188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89" t="s">
        <v>165</v>
      </c>
      <c r="AT152" s="189" t="s">
        <v>161</v>
      </c>
      <c r="AU152" s="189" t="s">
        <v>166</v>
      </c>
      <c r="AY152" s="15" t="s">
        <v>158</v>
      </c>
      <c r="BE152" s="190">
        <f>IF(N152="základná",J152,0)</f>
        <v>0</v>
      </c>
      <c r="BF152" s="190">
        <f>IF(N152="znížená",J152,0)</f>
        <v>0</v>
      </c>
      <c r="BG152" s="190">
        <f>IF(N152="zákl. prenesená",J152,0)</f>
        <v>0</v>
      </c>
      <c r="BH152" s="190">
        <f>IF(N152="zníž. prenesená",J152,0)</f>
        <v>0</v>
      </c>
      <c r="BI152" s="190">
        <f>IF(N152="nulová",J152,0)</f>
        <v>0</v>
      </c>
      <c r="BJ152" s="15" t="s">
        <v>166</v>
      </c>
      <c r="BK152" s="190">
        <f>ROUND(I152*H152,2)</f>
        <v>0</v>
      </c>
      <c r="BL152" s="15" t="s">
        <v>165</v>
      </c>
      <c r="BM152" s="189" t="s">
        <v>1908</v>
      </c>
    </row>
    <row r="153" s="2" customFormat="1" ht="16.5" customHeight="1">
      <c r="A153" s="34"/>
      <c r="B153" s="176"/>
      <c r="C153" s="177" t="s">
        <v>254</v>
      </c>
      <c r="D153" s="177" t="s">
        <v>161</v>
      </c>
      <c r="E153" s="178" t="s">
        <v>482</v>
      </c>
      <c r="F153" s="179" t="s">
        <v>483</v>
      </c>
      <c r="G153" s="180" t="s">
        <v>164</v>
      </c>
      <c r="H153" s="181">
        <v>131.5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</v>
      </c>
      <c r="R153" s="187">
        <f>Q153*H153</f>
        <v>0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165</v>
      </c>
      <c r="AT153" s="189" t="s">
        <v>161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1909</v>
      </c>
    </row>
    <row r="154" s="2" customFormat="1" ht="16.5" customHeight="1">
      <c r="A154" s="34"/>
      <c r="B154" s="176"/>
      <c r="C154" s="177" t="s">
        <v>258</v>
      </c>
      <c r="D154" s="177" t="s">
        <v>161</v>
      </c>
      <c r="E154" s="178" t="s">
        <v>240</v>
      </c>
      <c r="F154" s="179" t="s">
        <v>241</v>
      </c>
      <c r="G154" s="180" t="s">
        <v>188</v>
      </c>
      <c r="H154" s="181">
        <v>19</v>
      </c>
      <c r="I154" s="182"/>
      <c r="J154" s="183">
        <f>ROUND(I154*H154,2)</f>
        <v>0</v>
      </c>
      <c r="K154" s="184"/>
      <c r="L154" s="35"/>
      <c r="M154" s="185" t="s">
        <v>1</v>
      </c>
      <c r="N154" s="186" t="s">
        <v>42</v>
      </c>
      <c r="O154" s="78"/>
      <c r="P154" s="187">
        <f>O154*H154</f>
        <v>0</v>
      </c>
      <c r="Q154" s="187">
        <v>0.000252</v>
      </c>
      <c r="R154" s="187">
        <f>Q154*H154</f>
        <v>0.0047879999999999997</v>
      </c>
      <c r="S154" s="187">
        <v>0</v>
      </c>
      <c r="T154" s="188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89" t="s">
        <v>165</v>
      </c>
      <c r="AT154" s="189" t="s">
        <v>161</v>
      </c>
      <c r="AU154" s="189" t="s">
        <v>166</v>
      </c>
      <c r="AY154" s="15" t="s">
        <v>158</v>
      </c>
      <c r="BE154" s="190">
        <f>IF(N154="základná",J154,0)</f>
        <v>0</v>
      </c>
      <c r="BF154" s="190">
        <f>IF(N154="znížená",J154,0)</f>
        <v>0</v>
      </c>
      <c r="BG154" s="190">
        <f>IF(N154="zákl. prenesená",J154,0)</f>
        <v>0</v>
      </c>
      <c r="BH154" s="190">
        <f>IF(N154="zníž. prenesená",J154,0)</f>
        <v>0</v>
      </c>
      <c r="BI154" s="190">
        <f>IF(N154="nulová",J154,0)</f>
        <v>0</v>
      </c>
      <c r="BJ154" s="15" t="s">
        <v>166</v>
      </c>
      <c r="BK154" s="190">
        <f>ROUND(I154*H154,2)</f>
        <v>0</v>
      </c>
      <c r="BL154" s="15" t="s">
        <v>165</v>
      </c>
      <c r="BM154" s="189" t="s">
        <v>1910</v>
      </c>
    </row>
    <row r="155" s="2" customFormat="1" ht="16.5" customHeight="1">
      <c r="A155" s="34"/>
      <c r="B155" s="176"/>
      <c r="C155" s="177" t="s">
        <v>263</v>
      </c>
      <c r="D155" s="177" t="s">
        <v>161</v>
      </c>
      <c r="E155" s="178" t="s">
        <v>244</v>
      </c>
      <c r="F155" s="179" t="s">
        <v>245</v>
      </c>
      <c r="G155" s="180" t="s">
        <v>188</v>
      </c>
      <c r="H155" s="181">
        <v>31.100000000000001</v>
      </c>
      <c r="I155" s="182"/>
      <c r="J155" s="183">
        <f>ROUND(I155*H155,2)</f>
        <v>0</v>
      </c>
      <c r="K155" s="184"/>
      <c r="L155" s="35"/>
      <c r="M155" s="185" t="s">
        <v>1</v>
      </c>
      <c r="N155" s="186" t="s">
        <v>42</v>
      </c>
      <c r="O155" s="78"/>
      <c r="P155" s="187">
        <f>O155*H155</f>
        <v>0</v>
      </c>
      <c r="Q155" s="187">
        <v>0.000231</v>
      </c>
      <c r="R155" s="187">
        <f>Q155*H155</f>
        <v>0.0071841000000000006</v>
      </c>
      <c r="S155" s="187">
        <v>0</v>
      </c>
      <c r="T155" s="188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165</v>
      </c>
      <c r="AT155" s="189" t="s">
        <v>161</v>
      </c>
      <c r="AU155" s="189" t="s">
        <v>166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165</v>
      </c>
      <c r="BM155" s="189" t="s">
        <v>1911</v>
      </c>
    </row>
    <row r="156" s="2" customFormat="1" ht="16.5" customHeight="1">
      <c r="A156" s="34"/>
      <c r="B156" s="176"/>
      <c r="C156" s="177" t="s">
        <v>268</v>
      </c>
      <c r="D156" s="177" t="s">
        <v>161</v>
      </c>
      <c r="E156" s="178" t="s">
        <v>247</v>
      </c>
      <c r="F156" s="179" t="s">
        <v>248</v>
      </c>
      <c r="G156" s="180" t="s">
        <v>188</v>
      </c>
      <c r="H156" s="181">
        <v>9.9000000000000004</v>
      </c>
      <c r="I156" s="182"/>
      <c r="J156" s="183">
        <f>ROUND(I156*H156,2)</f>
        <v>0</v>
      </c>
      <c r="K156" s="184"/>
      <c r="L156" s="35"/>
      <c r="M156" s="185" t="s">
        <v>1</v>
      </c>
      <c r="N156" s="186" t="s">
        <v>42</v>
      </c>
      <c r="O156" s="78"/>
      <c r="P156" s="187">
        <f>O156*H156</f>
        <v>0</v>
      </c>
      <c r="Q156" s="187">
        <v>0.00026249999999999998</v>
      </c>
      <c r="R156" s="187">
        <f>Q156*H156</f>
        <v>0.0025987499999999999</v>
      </c>
      <c r="S156" s="187">
        <v>0</v>
      </c>
      <c r="T156" s="188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89" t="s">
        <v>165</v>
      </c>
      <c r="AT156" s="189" t="s">
        <v>161</v>
      </c>
      <c r="AU156" s="189" t="s">
        <v>166</v>
      </c>
      <c r="AY156" s="15" t="s">
        <v>158</v>
      </c>
      <c r="BE156" s="190">
        <f>IF(N156="základná",J156,0)</f>
        <v>0</v>
      </c>
      <c r="BF156" s="190">
        <f>IF(N156="znížená",J156,0)</f>
        <v>0</v>
      </c>
      <c r="BG156" s="190">
        <f>IF(N156="zákl. prenesená",J156,0)</f>
        <v>0</v>
      </c>
      <c r="BH156" s="190">
        <f>IF(N156="zníž. prenesená",J156,0)</f>
        <v>0</v>
      </c>
      <c r="BI156" s="190">
        <f>IF(N156="nulová",J156,0)</f>
        <v>0</v>
      </c>
      <c r="BJ156" s="15" t="s">
        <v>166</v>
      </c>
      <c r="BK156" s="190">
        <f>ROUND(I156*H156,2)</f>
        <v>0</v>
      </c>
      <c r="BL156" s="15" t="s">
        <v>165</v>
      </c>
      <c r="BM156" s="189" t="s">
        <v>1912</v>
      </c>
    </row>
    <row r="157" s="2" customFormat="1" ht="16.5" customHeight="1">
      <c r="A157" s="34"/>
      <c r="B157" s="176"/>
      <c r="C157" s="177" t="s">
        <v>272</v>
      </c>
      <c r="D157" s="177" t="s">
        <v>161</v>
      </c>
      <c r="E157" s="178" t="s">
        <v>251</v>
      </c>
      <c r="F157" s="179" t="s">
        <v>252</v>
      </c>
      <c r="G157" s="180" t="s">
        <v>188</v>
      </c>
      <c r="H157" s="181">
        <v>8.5</v>
      </c>
      <c r="I157" s="182"/>
      <c r="J157" s="183">
        <f>ROUND(I157*H157,2)</f>
        <v>0</v>
      </c>
      <c r="K157" s="184"/>
      <c r="L157" s="35"/>
      <c r="M157" s="185" t="s">
        <v>1</v>
      </c>
      <c r="N157" s="186" t="s">
        <v>42</v>
      </c>
      <c r="O157" s="78"/>
      <c r="P157" s="187">
        <f>O157*H157</f>
        <v>0</v>
      </c>
      <c r="Q157" s="187">
        <v>0.00015750000000000001</v>
      </c>
      <c r="R157" s="187">
        <f>Q157*H157</f>
        <v>0.0013387500000000001</v>
      </c>
      <c r="S157" s="187">
        <v>0</v>
      </c>
      <c r="T157" s="188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89" t="s">
        <v>165</v>
      </c>
      <c r="AT157" s="189" t="s">
        <v>161</v>
      </c>
      <c r="AU157" s="189" t="s">
        <v>166</v>
      </c>
      <c r="AY157" s="15" t="s">
        <v>158</v>
      </c>
      <c r="BE157" s="190">
        <f>IF(N157="základná",J157,0)</f>
        <v>0</v>
      </c>
      <c r="BF157" s="190">
        <f>IF(N157="znížená",J157,0)</f>
        <v>0</v>
      </c>
      <c r="BG157" s="190">
        <f>IF(N157="zákl. prenesená",J157,0)</f>
        <v>0</v>
      </c>
      <c r="BH157" s="190">
        <f>IF(N157="zníž. prenesená",J157,0)</f>
        <v>0</v>
      </c>
      <c r="BI157" s="190">
        <f>IF(N157="nulová",J157,0)</f>
        <v>0</v>
      </c>
      <c r="BJ157" s="15" t="s">
        <v>166</v>
      </c>
      <c r="BK157" s="190">
        <f>ROUND(I157*H157,2)</f>
        <v>0</v>
      </c>
      <c r="BL157" s="15" t="s">
        <v>165</v>
      </c>
      <c r="BM157" s="189" t="s">
        <v>1913</v>
      </c>
    </row>
    <row r="158" s="2" customFormat="1" ht="21.75" customHeight="1">
      <c r="A158" s="34"/>
      <c r="B158" s="176"/>
      <c r="C158" s="177" t="s">
        <v>276</v>
      </c>
      <c r="D158" s="177" t="s">
        <v>161</v>
      </c>
      <c r="E158" s="178" t="s">
        <v>255</v>
      </c>
      <c r="F158" s="179" t="s">
        <v>256</v>
      </c>
      <c r="G158" s="180" t="s">
        <v>188</v>
      </c>
      <c r="H158" s="181">
        <v>26.460000000000001</v>
      </c>
      <c r="I158" s="182"/>
      <c r="J158" s="183">
        <f>ROUND(I158*H158,2)</f>
        <v>0</v>
      </c>
      <c r="K158" s="184"/>
      <c r="L158" s="35"/>
      <c r="M158" s="185" t="s">
        <v>1</v>
      </c>
      <c r="N158" s="186" t="s">
        <v>42</v>
      </c>
      <c r="O158" s="78"/>
      <c r="P158" s="187">
        <f>O158*H158</f>
        <v>0</v>
      </c>
      <c r="Q158" s="187">
        <v>0.00024149999999999999</v>
      </c>
      <c r="R158" s="187">
        <f>Q158*H158</f>
        <v>0.0063900900000000002</v>
      </c>
      <c r="S158" s="187">
        <v>0</v>
      </c>
      <c r="T158" s="188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89" t="s">
        <v>165</v>
      </c>
      <c r="AT158" s="189" t="s">
        <v>161</v>
      </c>
      <c r="AU158" s="189" t="s">
        <v>166</v>
      </c>
      <c r="AY158" s="15" t="s">
        <v>158</v>
      </c>
      <c r="BE158" s="190">
        <f>IF(N158="základná",J158,0)</f>
        <v>0</v>
      </c>
      <c r="BF158" s="190">
        <f>IF(N158="znížená",J158,0)</f>
        <v>0</v>
      </c>
      <c r="BG158" s="190">
        <f>IF(N158="zákl. prenesená",J158,0)</f>
        <v>0</v>
      </c>
      <c r="BH158" s="190">
        <f>IF(N158="zníž. prenesená",J158,0)</f>
        <v>0</v>
      </c>
      <c r="BI158" s="190">
        <f>IF(N158="nulová",J158,0)</f>
        <v>0</v>
      </c>
      <c r="BJ158" s="15" t="s">
        <v>166</v>
      </c>
      <c r="BK158" s="190">
        <f>ROUND(I158*H158,2)</f>
        <v>0</v>
      </c>
      <c r="BL158" s="15" t="s">
        <v>165</v>
      </c>
      <c r="BM158" s="189" t="s">
        <v>1914</v>
      </c>
    </row>
    <row r="159" s="2" customFormat="1" ht="24.15" customHeight="1">
      <c r="A159" s="34"/>
      <c r="B159" s="176"/>
      <c r="C159" s="177" t="s">
        <v>280</v>
      </c>
      <c r="D159" s="177" t="s">
        <v>161</v>
      </c>
      <c r="E159" s="178" t="s">
        <v>1134</v>
      </c>
      <c r="F159" s="179" t="s">
        <v>1135</v>
      </c>
      <c r="G159" s="180" t="s">
        <v>261</v>
      </c>
      <c r="H159" s="181">
        <v>17</v>
      </c>
      <c r="I159" s="182"/>
      <c r="J159" s="183">
        <f>ROUND(I159*H159,2)</f>
        <v>0</v>
      </c>
      <c r="K159" s="184"/>
      <c r="L159" s="35"/>
      <c r="M159" s="185" t="s">
        <v>1</v>
      </c>
      <c r="N159" s="186" t="s">
        <v>42</v>
      </c>
      <c r="O159" s="78"/>
      <c r="P159" s="187">
        <f>O159*H159</f>
        <v>0</v>
      </c>
      <c r="Q159" s="187">
        <v>0</v>
      </c>
      <c r="R159" s="187">
        <f>Q159*H159</f>
        <v>0</v>
      </c>
      <c r="S159" s="187">
        <v>0.014999999999999999</v>
      </c>
      <c r="T159" s="188">
        <f>S159*H159</f>
        <v>0.255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165</v>
      </c>
      <c r="AT159" s="189" t="s">
        <v>161</v>
      </c>
      <c r="AU159" s="189" t="s">
        <v>166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1915</v>
      </c>
    </row>
    <row r="160" s="2" customFormat="1" ht="21.75" customHeight="1">
      <c r="A160" s="34"/>
      <c r="B160" s="176"/>
      <c r="C160" s="177" t="s">
        <v>285</v>
      </c>
      <c r="D160" s="177" t="s">
        <v>161</v>
      </c>
      <c r="E160" s="178" t="s">
        <v>1143</v>
      </c>
      <c r="F160" s="179" t="s">
        <v>1144</v>
      </c>
      <c r="G160" s="180" t="s">
        <v>261</v>
      </c>
      <c r="H160" s="181">
        <v>1</v>
      </c>
      <c r="I160" s="182"/>
      <c r="J160" s="183">
        <f>ROUND(I160*H160,2)</f>
        <v>0</v>
      </c>
      <c r="K160" s="184"/>
      <c r="L160" s="35"/>
      <c r="M160" s="185" t="s">
        <v>1</v>
      </c>
      <c r="N160" s="186" t="s">
        <v>42</v>
      </c>
      <c r="O160" s="78"/>
      <c r="P160" s="187">
        <f>O160*H160</f>
        <v>0</v>
      </c>
      <c r="Q160" s="187">
        <v>0</v>
      </c>
      <c r="R160" s="187">
        <f>Q160*H160</f>
        <v>0</v>
      </c>
      <c r="S160" s="187">
        <v>0.059999999999999998</v>
      </c>
      <c r="T160" s="188">
        <f>S160*H160</f>
        <v>0.059999999999999998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89" t="s">
        <v>165</v>
      </c>
      <c r="AT160" s="189" t="s">
        <v>161</v>
      </c>
      <c r="AU160" s="189" t="s">
        <v>166</v>
      </c>
      <c r="AY160" s="15" t="s">
        <v>158</v>
      </c>
      <c r="BE160" s="190">
        <f>IF(N160="základná",J160,0)</f>
        <v>0</v>
      </c>
      <c r="BF160" s="190">
        <f>IF(N160="znížená",J160,0)</f>
        <v>0</v>
      </c>
      <c r="BG160" s="190">
        <f>IF(N160="zákl. prenesená",J160,0)</f>
        <v>0</v>
      </c>
      <c r="BH160" s="190">
        <f>IF(N160="zníž. prenesená",J160,0)</f>
        <v>0</v>
      </c>
      <c r="BI160" s="190">
        <f>IF(N160="nulová",J160,0)</f>
        <v>0</v>
      </c>
      <c r="BJ160" s="15" t="s">
        <v>166</v>
      </c>
      <c r="BK160" s="190">
        <f>ROUND(I160*H160,2)</f>
        <v>0</v>
      </c>
      <c r="BL160" s="15" t="s">
        <v>165</v>
      </c>
      <c r="BM160" s="189" t="s">
        <v>1916</v>
      </c>
    </row>
    <row r="161" s="2" customFormat="1" ht="16.5" customHeight="1">
      <c r="A161" s="34"/>
      <c r="B161" s="176"/>
      <c r="C161" s="177" t="s">
        <v>289</v>
      </c>
      <c r="D161" s="177" t="s">
        <v>161</v>
      </c>
      <c r="E161" s="178" t="s">
        <v>1146</v>
      </c>
      <c r="F161" s="179" t="s">
        <v>1147</v>
      </c>
      <c r="G161" s="180" t="s">
        <v>188</v>
      </c>
      <c r="H161" s="181">
        <v>41</v>
      </c>
      <c r="I161" s="182"/>
      <c r="J161" s="183">
        <f>ROUND(I161*H161,2)</f>
        <v>0</v>
      </c>
      <c r="K161" s="184"/>
      <c r="L161" s="35"/>
      <c r="M161" s="185" t="s">
        <v>1</v>
      </c>
      <c r="N161" s="186" t="s">
        <v>42</v>
      </c>
      <c r="O161" s="78"/>
      <c r="P161" s="187">
        <f>O161*H161</f>
        <v>0</v>
      </c>
      <c r="Q161" s="187">
        <v>0</v>
      </c>
      <c r="R161" s="187">
        <f>Q161*H161</f>
        <v>0</v>
      </c>
      <c r="S161" s="187">
        <v>0.0050000000000000001</v>
      </c>
      <c r="T161" s="188">
        <f>S161*H161</f>
        <v>0.20500000000000002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165</v>
      </c>
      <c r="AT161" s="189" t="s">
        <v>161</v>
      </c>
      <c r="AU161" s="189" t="s">
        <v>166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1917</v>
      </c>
    </row>
    <row r="162" s="2" customFormat="1" ht="16.5" customHeight="1">
      <c r="A162" s="34"/>
      <c r="B162" s="176"/>
      <c r="C162" s="177" t="s">
        <v>293</v>
      </c>
      <c r="D162" s="177" t="s">
        <v>161</v>
      </c>
      <c r="E162" s="178" t="s">
        <v>269</v>
      </c>
      <c r="F162" s="179" t="s">
        <v>270</v>
      </c>
      <c r="G162" s="180" t="s">
        <v>164</v>
      </c>
      <c r="H162" s="181">
        <v>13.158</v>
      </c>
      <c r="I162" s="182"/>
      <c r="J162" s="183">
        <f>ROUND(I162*H162,2)</f>
        <v>0</v>
      </c>
      <c r="K162" s="184"/>
      <c r="L162" s="35"/>
      <c r="M162" s="185" t="s">
        <v>1</v>
      </c>
      <c r="N162" s="186" t="s">
        <v>42</v>
      </c>
      <c r="O162" s="78"/>
      <c r="P162" s="187">
        <f>O162*H162</f>
        <v>0</v>
      </c>
      <c r="Q162" s="187">
        <v>0</v>
      </c>
      <c r="R162" s="187">
        <f>Q162*H162</f>
        <v>0</v>
      </c>
      <c r="S162" s="187">
        <v>0.058999999999999997</v>
      </c>
      <c r="T162" s="188">
        <f>S162*H162</f>
        <v>0.77632199999999996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89" t="s">
        <v>165</v>
      </c>
      <c r="AT162" s="189" t="s">
        <v>161</v>
      </c>
      <c r="AU162" s="189" t="s">
        <v>166</v>
      </c>
      <c r="AY162" s="15" t="s">
        <v>158</v>
      </c>
      <c r="BE162" s="190">
        <f>IF(N162="základná",J162,0)</f>
        <v>0</v>
      </c>
      <c r="BF162" s="190">
        <f>IF(N162="znížená",J162,0)</f>
        <v>0</v>
      </c>
      <c r="BG162" s="190">
        <f>IF(N162="zákl. prenesená",J162,0)</f>
        <v>0</v>
      </c>
      <c r="BH162" s="190">
        <f>IF(N162="zníž. prenesená",J162,0)</f>
        <v>0</v>
      </c>
      <c r="BI162" s="190">
        <f>IF(N162="nulová",J162,0)</f>
        <v>0</v>
      </c>
      <c r="BJ162" s="15" t="s">
        <v>166</v>
      </c>
      <c r="BK162" s="190">
        <f>ROUND(I162*H162,2)</f>
        <v>0</v>
      </c>
      <c r="BL162" s="15" t="s">
        <v>165</v>
      </c>
      <c r="BM162" s="189" t="s">
        <v>1918</v>
      </c>
    </row>
    <row r="163" s="2" customFormat="1" ht="33" customHeight="1">
      <c r="A163" s="34"/>
      <c r="B163" s="176"/>
      <c r="C163" s="177" t="s">
        <v>298</v>
      </c>
      <c r="D163" s="177" t="s">
        <v>161</v>
      </c>
      <c r="E163" s="178" t="s">
        <v>273</v>
      </c>
      <c r="F163" s="179" t="s">
        <v>274</v>
      </c>
      <c r="G163" s="180" t="s">
        <v>164</v>
      </c>
      <c r="H163" s="181">
        <v>46.409999999999997</v>
      </c>
      <c r="I163" s="182"/>
      <c r="J163" s="183">
        <f>ROUND(I163*H163,2)</f>
        <v>0</v>
      </c>
      <c r="K163" s="184"/>
      <c r="L163" s="35"/>
      <c r="M163" s="185" t="s">
        <v>1</v>
      </c>
      <c r="N163" s="186" t="s">
        <v>42</v>
      </c>
      <c r="O163" s="78"/>
      <c r="P163" s="187">
        <f>O163*H163</f>
        <v>0</v>
      </c>
      <c r="Q163" s="187">
        <v>0</v>
      </c>
      <c r="R163" s="187">
        <f>Q163*H163</f>
        <v>0</v>
      </c>
      <c r="S163" s="187">
        <v>0.088999999999999996</v>
      </c>
      <c r="T163" s="188">
        <f>S163*H163</f>
        <v>4.1304899999999991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89" t="s">
        <v>165</v>
      </c>
      <c r="AT163" s="189" t="s">
        <v>161</v>
      </c>
      <c r="AU163" s="189" t="s">
        <v>166</v>
      </c>
      <c r="AY163" s="15" t="s">
        <v>158</v>
      </c>
      <c r="BE163" s="190">
        <f>IF(N163="základná",J163,0)</f>
        <v>0</v>
      </c>
      <c r="BF163" s="190">
        <f>IF(N163="znížená",J163,0)</f>
        <v>0</v>
      </c>
      <c r="BG163" s="190">
        <f>IF(N163="zákl. prenesená",J163,0)</f>
        <v>0</v>
      </c>
      <c r="BH163" s="190">
        <f>IF(N163="zníž. prenesená",J163,0)</f>
        <v>0</v>
      </c>
      <c r="BI163" s="190">
        <f>IF(N163="nulová",J163,0)</f>
        <v>0</v>
      </c>
      <c r="BJ163" s="15" t="s">
        <v>166</v>
      </c>
      <c r="BK163" s="190">
        <f>ROUND(I163*H163,2)</f>
        <v>0</v>
      </c>
      <c r="BL163" s="15" t="s">
        <v>165</v>
      </c>
      <c r="BM163" s="189" t="s">
        <v>1919</v>
      </c>
    </row>
    <row r="164" s="2" customFormat="1" ht="44.25" customHeight="1">
      <c r="A164" s="34"/>
      <c r="B164" s="176"/>
      <c r="C164" s="177" t="s">
        <v>302</v>
      </c>
      <c r="D164" s="177" t="s">
        <v>161</v>
      </c>
      <c r="E164" s="178" t="s">
        <v>277</v>
      </c>
      <c r="F164" s="179" t="s">
        <v>278</v>
      </c>
      <c r="G164" s="180" t="s">
        <v>164</v>
      </c>
      <c r="H164" s="181">
        <v>46.409999999999997</v>
      </c>
      <c r="I164" s="182"/>
      <c r="J164" s="183">
        <f>ROUND(I164*H164,2)</f>
        <v>0</v>
      </c>
      <c r="K164" s="184"/>
      <c r="L164" s="35"/>
      <c r="M164" s="185" t="s">
        <v>1</v>
      </c>
      <c r="N164" s="186" t="s">
        <v>42</v>
      </c>
      <c r="O164" s="78"/>
      <c r="P164" s="187">
        <f>O164*H164</f>
        <v>0</v>
      </c>
      <c r="Q164" s="187">
        <v>0</v>
      </c>
      <c r="R164" s="187">
        <f>Q164*H164</f>
        <v>0</v>
      </c>
      <c r="S164" s="187">
        <v>0.01804</v>
      </c>
      <c r="T164" s="188">
        <f>S164*H164</f>
        <v>0.83723639999999999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89" t="s">
        <v>165</v>
      </c>
      <c r="AT164" s="189" t="s">
        <v>161</v>
      </c>
      <c r="AU164" s="189" t="s">
        <v>166</v>
      </c>
      <c r="AY164" s="15" t="s">
        <v>158</v>
      </c>
      <c r="BE164" s="190">
        <f>IF(N164="základná",J164,0)</f>
        <v>0</v>
      </c>
      <c r="BF164" s="190">
        <f>IF(N164="znížená",J164,0)</f>
        <v>0</v>
      </c>
      <c r="BG164" s="190">
        <f>IF(N164="zákl. prenesená",J164,0)</f>
        <v>0</v>
      </c>
      <c r="BH164" s="190">
        <f>IF(N164="zníž. prenesená",J164,0)</f>
        <v>0</v>
      </c>
      <c r="BI164" s="190">
        <f>IF(N164="nulová",J164,0)</f>
        <v>0</v>
      </c>
      <c r="BJ164" s="15" t="s">
        <v>166</v>
      </c>
      <c r="BK164" s="190">
        <f>ROUND(I164*H164,2)</f>
        <v>0</v>
      </c>
      <c r="BL164" s="15" t="s">
        <v>165</v>
      </c>
      <c r="BM164" s="189" t="s">
        <v>1920</v>
      </c>
    </row>
    <row r="165" s="2" customFormat="1" ht="24.15" customHeight="1">
      <c r="A165" s="34"/>
      <c r="B165" s="176"/>
      <c r="C165" s="177" t="s">
        <v>307</v>
      </c>
      <c r="D165" s="177" t="s">
        <v>161</v>
      </c>
      <c r="E165" s="178" t="s">
        <v>281</v>
      </c>
      <c r="F165" s="179" t="s">
        <v>282</v>
      </c>
      <c r="G165" s="180" t="s">
        <v>283</v>
      </c>
      <c r="H165" s="181">
        <v>6.2759999999999998</v>
      </c>
      <c r="I165" s="182"/>
      <c r="J165" s="183">
        <f>ROUND(I165*H165,2)</f>
        <v>0</v>
      </c>
      <c r="K165" s="184"/>
      <c r="L165" s="35"/>
      <c r="M165" s="185" t="s">
        <v>1</v>
      </c>
      <c r="N165" s="186" t="s">
        <v>42</v>
      </c>
      <c r="O165" s="78"/>
      <c r="P165" s="187">
        <f>O165*H165</f>
        <v>0</v>
      </c>
      <c r="Q165" s="187">
        <v>0</v>
      </c>
      <c r="R165" s="187">
        <f>Q165*H165</f>
        <v>0</v>
      </c>
      <c r="S165" s="187">
        <v>0</v>
      </c>
      <c r="T165" s="188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89" t="s">
        <v>165</v>
      </c>
      <c r="AT165" s="189" t="s">
        <v>161</v>
      </c>
      <c r="AU165" s="189" t="s">
        <v>166</v>
      </c>
      <c r="AY165" s="15" t="s">
        <v>158</v>
      </c>
      <c r="BE165" s="190">
        <f>IF(N165="základná",J165,0)</f>
        <v>0</v>
      </c>
      <c r="BF165" s="190">
        <f>IF(N165="znížená",J165,0)</f>
        <v>0</v>
      </c>
      <c r="BG165" s="190">
        <f>IF(N165="zákl. prenesená",J165,0)</f>
        <v>0</v>
      </c>
      <c r="BH165" s="190">
        <f>IF(N165="zníž. prenesená",J165,0)</f>
        <v>0</v>
      </c>
      <c r="BI165" s="190">
        <f>IF(N165="nulová",J165,0)</f>
        <v>0</v>
      </c>
      <c r="BJ165" s="15" t="s">
        <v>166</v>
      </c>
      <c r="BK165" s="190">
        <f>ROUND(I165*H165,2)</f>
        <v>0</v>
      </c>
      <c r="BL165" s="15" t="s">
        <v>165</v>
      </c>
      <c r="BM165" s="189" t="s">
        <v>1921</v>
      </c>
    </row>
    <row r="166" s="2" customFormat="1" ht="21.75" customHeight="1">
      <c r="A166" s="34"/>
      <c r="B166" s="176"/>
      <c r="C166" s="177" t="s">
        <v>311</v>
      </c>
      <c r="D166" s="177" t="s">
        <v>161</v>
      </c>
      <c r="E166" s="178" t="s">
        <v>290</v>
      </c>
      <c r="F166" s="179" t="s">
        <v>291</v>
      </c>
      <c r="G166" s="180" t="s">
        <v>283</v>
      </c>
      <c r="H166" s="181">
        <v>6.2759999999999998</v>
      </c>
      <c r="I166" s="182"/>
      <c r="J166" s="183">
        <f>ROUND(I166*H166,2)</f>
        <v>0</v>
      </c>
      <c r="K166" s="184"/>
      <c r="L166" s="35"/>
      <c r="M166" s="185" t="s">
        <v>1</v>
      </c>
      <c r="N166" s="186" t="s">
        <v>42</v>
      </c>
      <c r="O166" s="78"/>
      <c r="P166" s="187">
        <f>O166*H166</f>
        <v>0</v>
      </c>
      <c r="Q166" s="187">
        <v>0</v>
      </c>
      <c r="R166" s="187">
        <f>Q166*H166</f>
        <v>0</v>
      </c>
      <c r="S166" s="187">
        <v>0</v>
      </c>
      <c r="T166" s="188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89" t="s">
        <v>165</v>
      </c>
      <c r="AT166" s="189" t="s">
        <v>161</v>
      </c>
      <c r="AU166" s="189" t="s">
        <v>166</v>
      </c>
      <c r="AY166" s="15" t="s">
        <v>158</v>
      </c>
      <c r="BE166" s="190">
        <f>IF(N166="základná",J166,0)</f>
        <v>0</v>
      </c>
      <c r="BF166" s="190">
        <f>IF(N166="znížená",J166,0)</f>
        <v>0</v>
      </c>
      <c r="BG166" s="190">
        <f>IF(N166="zákl. prenesená",J166,0)</f>
        <v>0</v>
      </c>
      <c r="BH166" s="190">
        <f>IF(N166="zníž. prenesená",J166,0)</f>
        <v>0</v>
      </c>
      <c r="BI166" s="190">
        <f>IF(N166="nulová",J166,0)</f>
        <v>0</v>
      </c>
      <c r="BJ166" s="15" t="s">
        <v>166</v>
      </c>
      <c r="BK166" s="190">
        <f>ROUND(I166*H166,2)</f>
        <v>0</v>
      </c>
      <c r="BL166" s="15" t="s">
        <v>165</v>
      </c>
      <c r="BM166" s="189" t="s">
        <v>1922</v>
      </c>
    </row>
    <row r="167" s="2" customFormat="1" ht="24.15" customHeight="1">
      <c r="A167" s="34"/>
      <c r="B167" s="176"/>
      <c r="C167" s="177" t="s">
        <v>317</v>
      </c>
      <c r="D167" s="177" t="s">
        <v>161</v>
      </c>
      <c r="E167" s="178" t="s">
        <v>294</v>
      </c>
      <c r="F167" s="179" t="s">
        <v>295</v>
      </c>
      <c r="G167" s="180" t="s">
        <v>283</v>
      </c>
      <c r="H167" s="181">
        <v>56.484000000000002</v>
      </c>
      <c r="I167" s="182"/>
      <c r="J167" s="183">
        <f>ROUND(I167*H167,2)</f>
        <v>0</v>
      </c>
      <c r="K167" s="184"/>
      <c r="L167" s="35"/>
      <c r="M167" s="185" t="s">
        <v>1</v>
      </c>
      <c r="N167" s="186" t="s">
        <v>42</v>
      </c>
      <c r="O167" s="78"/>
      <c r="P167" s="187">
        <f>O167*H167</f>
        <v>0</v>
      </c>
      <c r="Q167" s="187">
        <v>0</v>
      </c>
      <c r="R167" s="187">
        <f>Q167*H167</f>
        <v>0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165</v>
      </c>
      <c r="AT167" s="189" t="s">
        <v>161</v>
      </c>
      <c r="AU167" s="189" t="s">
        <v>166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165</v>
      </c>
      <c r="BM167" s="189" t="s">
        <v>1923</v>
      </c>
    </row>
    <row r="168" s="2" customFormat="1">
      <c r="A168" s="34"/>
      <c r="B168" s="35"/>
      <c r="C168" s="34"/>
      <c r="D168" s="191" t="s">
        <v>229</v>
      </c>
      <c r="E168" s="34"/>
      <c r="F168" s="192" t="s">
        <v>297</v>
      </c>
      <c r="G168" s="34"/>
      <c r="H168" s="34"/>
      <c r="I168" s="193"/>
      <c r="J168" s="34"/>
      <c r="K168" s="34"/>
      <c r="L168" s="35"/>
      <c r="M168" s="194"/>
      <c r="N168" s="195"/>
      <c r="O168" s="78"/>
      <c r="P168" s="78"/>
      <c r="Q168" s="78"/>
      <c r="R168" s="78"/>
      <c r="S168" s="78"/>
      <c r="T168" s="79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T168" s="15" t="s">
        <v>229</v>
      </c>
      <c r="AU168" s="15" t="s">
        <v>166</v>
      </c>
    </row>
    <row r="169" s="2" customFormat="1" ht="24.15" customHeight="1">
      <c r="A169" s="34"/>
      <c r="B169" s="176"/>
      <c r="C169" s="177" t="s">
        <v>325</v>
      </c>
      <c r="D169" s="177" t="s">
        <v>161</v>
      </c>
      <c r="E169" s="178" t="s">
        <v>299</v>
      </c>
      <c r="F169" s="179" t="s">
        <v>300</v>
      </c>
      <c r="G169" s="180" t="s">
        <v>283</v>
      </c>
      <c r="H169" s="181">
        <v>6.2759999999999998</v>
      </c>
      <c r="I169" s="182"/>
      <c r="J169" s="183">
        <f>ROUND(I169*H169,2)</f>
        <v>0</v>
      </c>
      <c r="K169" s="184"/>
      <c r="L169" s="35"/>
      <c r="M169" s="185" t="s">
        <v>1</v>
      </c>
      <c r="N169" s="186" t="s">
        <v>42</v>
      </c>
      <c r="O169" s="78"/>
      <c r="P169" s="187">
        <f>O169*H169</f>
        <v>0</v>
      </c>
      <c r="Q169" s="187">
        <v>0</v>
      </c>
      <c r="R169" s="187">
        <f>Q169*H169</f>
        <v>0</v>
      </c>
      <c r="S169" s="187">
        <v>0</v>
      </c>
      <c r="T169" s="188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89" t="s">
        <v>165</v>
      </c>
      <c r="AT169" s="189" t="s">
        <v>161</v>
      </c>
      <c r="AU169" s="189" t="s">
        <v>166</v>
      </c>
      <c r="AY169" s="15" t="s">
        <v>158</v>
      </c>
      <c r="BE169" s="190">
        <f>IF(N169="základná",J169,0)</f>
        <v>0</v>
      </c>
      <c r="BF169" s="190">
        <f>IF(N169="znížená",J169,0)</f>
        <v>0</v>
      </c>
      <c r="BG169" s="190">
        <f>IF(N169="zákl. prenesená",J169,0)</f>
        <v>0</v>
      </c>
      <c r="BH169" s="190">
        <f>IF(N169="zníž. prenesená",J169,0)</f>
        <v>0</v>
      </c>
      <c r="BI169" s="190">
        <f>IF(N169="nulová",J169,0)</f>
        <v>0</v>
      </c>
      <c r="BJ169" s="15" t="s">
        <v>166</v>
      </c>
      <c r="BK169" s="190">
        <f>ROUND(I169*H169,2)</f>
        <v>0</v>
      </c>
      <c r="BL169" s="15" t="s">
        <v>165</v>
      </c>
      <c r="BM169" s="189" t="s">
        <v>1924</v>
      </c>
    </row>
    <row r="170" s="2" customFormat="1" ht="24.15" customHeight="1">
      <c r="A170" s="34"/>
      <c r="B170" s="176"/>
      <c r="C170" s="177" t="s">
        <v>329</v>
      </c>
      <c r="D170" s="177" t="s">
        <v>161</v>
      </c>
      <c r="E170" s="178" t="s">
        <v>303</v>
      </c>
      <c r="F170" s="179" t="s">
        <v>304</v>
      </c>
      <c r="G170" s="180" t="s">
        <v>283</v>
      </c>
      <c r="H170" s="181">
        <v>18.827999999999999</v>
      </c>
      <c r="I170" s="182"/>
      <c r="J170" s="183">
        <f>ROUND(I170*H170,2)</f>
        <v>0</v>
      </c>
      <c r="K170" s="184"/>
      <c r="L170" s="35"/>
      <c r="M170" s="185" t="s">
        <v>1</v>
      </c>
      <c r="N170" s="186" t="s">
        <v>42</v>
      </c>
      <c r="O170" s="78"/>
      <c r="P170" s="187">
        <f>O170*H170</f>
        <v>0</v>
      </c>
      <c r="Q170" s="187">
        <v>0</v>
      </c>
      <c r="R170" s="187">
        <f>Q170*H170</f>
        <v>0</v>
      </c>
      <c r="S170" s="187">
        <v>0</v>
      </c>
      <c r="T170" s="188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89" t="s">
        <v>165</v>
      </c>
      <c r="AT170" s="189" t="s">
        <v>161</v>
      </c>
      <c r="AU170" s="189" t="s">
        <v>166</v>
      </c>
      <c r="AY170" s="15" t="s">
        <v>158</v>
      </c>
      <c r="BE170" s="190">
        <f>IF(N170="základná",J170,0)</f>
        <v>0</v>
      </c>
      <c r="BF170" s="190">
        <f>IF(N170="znížená",J170,0)</f>
        <v>0</v>
      </c>
      <c r="BG170" s="190">
        <f>IF(N170="zákl. prenesená",J170,0)</f>
        <v>0</v>
      </c>
      <c r="BH170" s="190">
        <f>IF(N170="zníž. prenesená",J170,0)</f>
        <v>0</v>
      </c>
      <c r="BI170" s="190">
        <f>IF(N170="nulová",J170,0)</f>
        <v>0</v>
      </c>
      <c r="BJ170" s="15" t="s">
        <v>166</v>
      </c>
      <c r="BK170" s="190">
        <f>ROUND(I170*H170,2)</f>
        <v>0</v>
      </c>
      <c r="BL170" s="15" t="s">
        <v>165</v>
      </c>
      <c r="BM170" s="189" t="s">
        <v>1925</v>
      </c>
    </row>
    <row r="171" s="2" customFormat="1">
      <c r="A171" s="34"/>
      <c r="B171" s="35"/>
      <c r="C171" s="34"/>
      <c r="D171" s="191" t="s">
        <v>229</v>
      </c>
      <c r="E171" s="34"/>
      <c r="F171" s="192" t="s">
        <v>306</v>
      </c>
      <c r="G171" s="34"/>
      <c r="H171" s="34"/>
      <c r="I171" s="193"/>
      <c r="J171" s="34"/>
      <c r="K171" s="34"/>
      <c r="L171" s="35"/>
      <c r="M171" s="194"/>
      <c r="N171" s="195"/>
      <c r="O171" s="78"/>
      <c r="P171" s="78"/>
      <c r="Q171" s="78"/>
      <c r="R171" s="78"/>
      <c r="S171" s="78"/>
      <c r="T171" s="79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T171" s="15" t="s">
        <v>229</v>
      </c>
      <c r="AU171" s="15" t="s">
        <v>166</v>
      </c>
    </row>
    <row r="172" s="2" customFormat="1" ht="24.15" customHeight="1">
      <c r="A172" s="34"/>
      <c r="B172" s="176"/>
      <c r="C172" s="177" t="s">
        <v>333</v>
      </c>
      <c r="D172" s="177" t="s">
        <v>161</v>
      </c>
      <c r="E172" s="178" t="s">
        <v>308</v>
      </c>
      <c r="F172" s="179" t="s">
        <v>309</v>
      </c>
      <c r="G172" s="180" t="s">
        <v>283</v>
      </c>
      <c r="H172" s="181">
        <v>6.2759999999999998</v>
      </c>
      <c r="I172" s="182"/>
      <c r="J172" s="183">
        <f>ROUND(I172*H172,2)</f>
        <v>0</v>
      </c>
      <c r="K172" s="184"/>
      <c r="L172" s="35"/>
      <c r="M172" s="185" t="s">
        <v>1</v>
      </c>
      <c r="N172" s="186" t="s">
        <v>42</v>
      </c>
      <c r="O172" s="78"/>
      <c r="P172" s="187">
        <f>O172*H172</f>
        <v>0</v>
      </c>
      <c r="Q172" s="187">
        <v>0</v>
      </c>
      <c r="R172" s="187">
        <f>Q172*H172</f>
        <v>0</v>
      </c>
      <c r="S172" s="187">
        <v>0</v>
      </c>
      <c r="T172" s="188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89" t="s">
        <v>165</v>
      </c>
      <c r="AT172" s="189" t="s">
        <v>161</v>
      </c>
      <c r="AU172" s="189" t="s">
        <v>166</v>
      </c>
      <c r="AY172" s="15" t="s">
        <v>158</v>
      </c>
      <c r="BE172" s="190">
        <f>IF(N172="základná",J172,0)</f>
        <v>0</v>
      </c>
      <c r="BF172" s="190">
        <f>IF(N172="znížená",J172,0)</f>
        <v>0</v>
      </c>
      <c r="BG172" s="190">
        <f>IF(N172="zákl. prenesená",J172,0)</f>
        <v>0</v>
      </c>
      <c r="BH172" s="190">
        <f>IF(N172="zníž. prenesená",J172,0)</f>
        <v>0</v>
      </c>
      <c r="BI172" s="190">
        <f>IF(N172="nulová",J172,0)</f>
        <v>0</v>
      </c>
      <c r="BJ172" s="15" t="s">
        <v>166</v>
      </c>
      <c r="BK172" s="190">
        <f>ROUND(I172*H172,2)</f>
        <v>0</v>
      </c>
      <c r="BL172" s="15" t="s">
        <v>165</v>
      </c>
      <c r="BM172" s="189" t="s">
        <v>1926</v>
      </c>
    </row>
    <row r="173" s="2" customFormat="1" ht="16.5" customHeight="1">
      <c r="A173" s="34"/>
      <c r="B173" s="176"/>
      <c r="C173" s="177" t="s">
        <v>338</v>
      </c>
      <c r="D173" s="177" t="s">
        <v>161</v>
      </c>
      <c r="E173" s="178" t="s">
        <v>1927</v>
      </c>
      <c r="F173" s="179" t="s">
        <v>1928</v>
      </c>
      <c r="G173" s="180" t="s">
        <v>261</v>
      </c>
      <c r="H173" s="181">
        <v>2</v>
      </c>
      <c r="I173" s="182"/>
      <c r="J173" s="183">
        <f>ROUND(I173*H173,2)</f>
        <v>0</v>
      </c>
      <c r="K173" s="184"/>
      <c r="L173" s="35"/>
      <c r="M173" s="185" t="s">
        <v>1</v>
      </c>
      <c r="N173" s="186" t="s">
        <v>42</v>
      </c>
      <c r="O173" s="78"/>
      <c r="P173" s="187">
        <f>O173*H173</f>
        <v>0</v>
      </c>
      <c r="Q173" s="187">
        <v>0</v>
      </c>
      <c r="R173" s="187">
        <f>Q173*H173</f>
        <v>0</v>
      </c>
      <c r="S173" s="187">
        <v>0</v>
      </c>
      <c r="T173" s="188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89" t="s">
        <v>165</v>
      </c>
      <c r="AT173" s="189" t="s">
        <v>161</v>
      </c>
      <c r="AU173" s="189" t="s">
        <v>166</v>
      </c>
      <c r="AY173" s="15" t="s">
        <v>158</v>
      </c>
      <c r="BE173" s="190">
        <f>IF(N173="základná",J173,0)</f>
        <v>0</v>
      </c>
      <c r="BF173" s="190">
        <f>IF(N173="znížená",J173,0)</f>
        <v>0</v>
      </c>
      <c r="BG173" s="190">
        <f>IF(N173="zákl. prenesená",J173,0)</f>
        <v>0</v>
      </c>
      <c r="BH173" s="190">
        <f>IF(N173="zníž. prenesená",J173,0)</f>
        <v>0</v>
      </c>
      <c r="BI173" s="190">
        <f>IF(N173="nulová",J173,0)</f>
        <v>0</v>
      </c>
      <c r="BJ173" s="15" t="s">
        <v>166</v>
      </c>
      <c r="BK173" s="190">
        <f>ROUND(I173*H173,2)</f>
        <v>0</v>
      </c>
      <c r="BL173" s="15" t="s">
        <v>165</v>
      </c>
      <c r="BM173" s="189" t="s">
        <v>1929</v>
      </c>
    </row>
    <row r="174" s="12" customFormat="1" ht="22.8" customHeight="1">
      <c r="A174" s="12"/>
      <c r="B174" s="163"/>
      <c r="C174" s="12"/>
      <c r="D174" s="164" t="s">
        <v>75</v>
      </c>
      <c r="E174" s="174" t="s">
        <v>315</v>
      </c>
      <c r="F174" s="174" t="s">
        <v>316</v>
      </c>
      <c r="G174" s="12"/>
      <c r="H174" s="12"/>
      <c r="I174" s="166"/>
      <c r="J174" s="175">
        <f>BK174</f>
        <v>0</v>
      </c>
      <c r="K174" s="12"/>
      <c r="L174" s="163"/>
      <c r="M174" s="168"/>
      <c r="N174" s="169"/>
      <c r="O174" s="169"/>
      <c r="P174" s="170">
        <f>P175</f>
        <v>0</v>
      </c>
      <c r="Q174" s="169"/>
      <c r="R174" s="170">
        <f>R175</f>
        <v>0</v>
      </c>
      <c r="S174" s="169"/>
      <c r="T174" s="171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164" t="s">
        <v>84</v>
      </c>
      <c r="AT174" s="172" t="s">
        <v>75</v>
      </c>
      <c r="AU174" s="172" t="s">
        <v>84</v>
      </c>
      <c r="AY174" s="164" t="s">
        <v>158</v>
      </c>
      <c r="BK174" s="173">
        <f>BK175</f>
        <v>0</v>
      </c>
    </row>
    <row r="175" s="2" customFormat="1" ht="24.15" customHeight="1">
      <c r="A175" s="34"/>
      <c r="B175" s="176"/>
      <c r="C175" s="177" t="s">
        <v>342</v>
      </c>
      <c r="D175" s="177" t="s">
        <v>161</v>
      </c>
      <c r="E175" s="178" t="s">
        <v>318</v>
      </c>
      <c r="F175" s="179" t="s">
        <v>319</v>
      </c>
      <c r="G175" s="180" t="s">
        <v>283</v>
      </c>
      <c r="H175" s="181">
        <v>5.3789999999999996</v>
      </c>
      <c r="I175" s="182"/>
      <c r="J175" s="183">
        <f>ROUND(I175*H175,2)</f>
        <v>0</v>
      </c>
      <c r="K175" s="184"/>
      <c r="L175" s="35"/>
      <c r="M175" s="185" t="s">
        <v>1</v>
      </c>
      <c r="N175" s="186" t="s">
        <v>42</v>
      </c>
      <c r="O175" s="78"/>
      <c r="P175" s="187">
        <f>O175*H175</f>
        <v>0</v>
      </c>
      <c r="Q175" s="187">
        <v>0</v>
      </c>
      <c r="R175" s="187">
        <f>Q175*H175</f>
        <v>0</v>
      </c>
      <c r="S175" s="187">
        <v>0</v>
      </c>
      <c r="T175" s="188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89" t="s">
        <v>165</v>
      </c>
      <c r="AT175" s="189" t="s">
        <v>161</v>
      </c>
      <c r="AU175" s="189" t="s">
        <v>166</v>
      </c>
      <c r="AY175" s="15" t="s">
        <v>158</v>
      </c>
      <c r="BE175" s="190">
        <f>IF(N175="základná",J175,0)</f>
        <v>0</v>
      </c>
      <c r="BF175" s="190">
        <f>IF(N175="znížená",J175,0)</f>
        <v>0</v>
      </c>
      <c r="BG175" s="190">
        <f>IF(N175="zákl. prenesená",J175,0)</f>
        <v>0</v>
      </c>
      <c r="BH175" s="190">
        <f>IF(N175="zníž. prenesená",J175,0)</f>
        <v>0</v>
      </c>
      <c r="BI175" s="190">
        <f>IF(N175="nulová",J175,0)</f>
        <v>0</v>
      </c>
      <c r="BJ175" s="15" t="s">
        <v>166</v>
      </c>
      <c r="BK175" s="190">
        <f>ROUND(I175*H175,2)</f>
        <v>0</v>
      </c>
      <c r="BL175" s="15" t="s">
        <v>165</v>
      </c>
      <c r="BM175" s="189" t="s">
        <v>1930</v>
      </c>
    </row>
    <row r="176" s="12" customFormat="1" ht="25.92" customHeight="1">
      <c r="A176" s="12"/>
      <c r="B176" s="163"/>
      <c r="C176" s="12"/>
      <c r="D176" s="164" t="s">
        <v>75</v>
      </c>
      <c r="E176" s="165" t="s">
        <v>321</v>
      </c>
      <c r="F176" s="165" t="s">
        <v>322</v>
      </c>
      <c r="G176" s="12"/>
      <c r="H176" s="12"/>
      <c r="I176" s="166"/>
      <c r="J176" s="167">
        <f>BK176</f>
        <v>0</v>
      </c>
      <c r="K176" s="12"/>
      <c r="L176" s="163"/>
      <c r="M176" s="168"/>
      <c r="N176" s="169"/>
      <c r="O176" s="169"/>
      <c r="P176" s="170">
        <f>P177+P181+P188+P191</f>
        <v>0</v>
      </c>
      <c r="Q176" s="169"/>
      <c r="R176" s="170">
        <f>R177+R181+R188+R191</f>
        <v>3.4023538699999998</v>
      </c>
      <c r="S176" s="169"/>
      <c r="T176" s="171">
        <f>T177+T181+T188+T191</f>
        <v>0.011475000000000001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164" t="s">
        <v>166</v>
      </c>
      <c r="AT176" s="172" t="s">
        <v>75</v>
      </c>
      <c r="AU176" s="172" t="s">
        <v>76</v>
      </c>
      <c r="AY176" s="164" t="s">
        <v>158</v>
      </c>
      <c r="BK176" s="173">
        <f>BK177+BK181+BK188+BK191</f>
        <v>0</v>
      </c>
    </row>
    <row r="177" s="12" customFormat="1" ht="22.8" customHeight="1">
      <c r="A177" s="12"/>
      <c r="B177" s="163"/>
      <c r="C177" s="12"/>
      <c r="D177" s="164" t="s">
        <v>75</v>
      </c>
      <c r="E177" s="174" t="s">
        <v>323</v>
      </c>
      <c r="F177" s="174" t="s">
        <v>324</v>
      </c>
      <c r="G177" s="12"/>
      <c r="H177" s="12"/>
      <c r="I177" s="166"/>
      <c r="J177" s="175">
        <f>BK177</f>
        <v>0</v>
      </c>
      <c r="K177" s="12"/>
      <c r="L177" s="163"/>
      <c r="M177" s="168"/>
      <c r="N177" s="169"/>
      <c r="O177" s="169"/>
      <c r="P177" s="170">
        <f>SUM(P178:P180)</f>
        <v>0</v>
      </c>
      <c r="Q177" s="169"/>
      <c r="R177" s="170">
        <f>SUM(R178:R180)</f>
        <v>0.014233675</v>
      </c>
      <c r="S177" s="169"/>
      <c r="T177" s="171">
        <f>SUM(T178:T180)</f>
        <v>0.011475000000000001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164" t="s">
        <v>166</v>
      </c>
      <c r="AT177" s="172" t="s">
        <v>75</v>
      </c>
      <c r="AU177" s="172" t="s">
        <v>84</v>
      </c>
      <c r="AY177" s="164" t="s">
        <v>158</v>
      </c>
      <c r="BK177" s="173">
        <f>SUM(BK178:BK180)</f>
        <v>0</v>
      </c>
    </row>
    <row r="178" s="2" customFormat="1" ht="24.15" customHeight="1">
      <c r="A178" s="34"/>
      <c r="B178" s="176"/>
      <c r="C178" s="177" t="s">
        <v>346</v>
      </c>
      <c r="D178" s="177" t="s">
        <v>161</v>
      </c>
      <c r="E178" s="178" t="s">
        <v>1931</v>
      </c>
      <c r="F178" s="179" t="s">
        <v>1932</v>
      </c>
      <c r="G178" s="180" t="s">
        <v>188</v>
      </c>
      <c r="H178" s="181">
        <v>8.5</v>
      </c>
      <c r="I178" s="182"/>
      <c r="J178" s="183">
        <f>ROUND(I178*H178,2)</f>
        <v>0</v>
      </c>
      <c r="K178" s="184"/>
      <c r="L178" s="35"/>
      <c r="M178" s="185" t="s">
        <v>1</v>
      </c>
      <c r="N178" s="186" t="s">
        <v>42</v>
      </c>
      <c r="O178" s="78"/>
      <c r="P178" s="187">
        <f>O178*H178</f>
        <v>0</v>
      </c>
      <c r="Q178" s="187">
        <v>0.0016745499999999999</v>
      </c>
      <c r="R178" s="187">
        <f>Q178*H178</f>
        <v>0.014233675</v>
      </c>
      <c r="S178" s="187">
        <v>0</v>
      </c>
      <c r="T178" s="188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89" t="s">
        <v>217</v>
      </c>
      <c r="AT178" s="189" t="s">
        <v>161</v>
      </c>
      <c r="AU178" s="189" t="s">
        <v>166</v>
      </c>
      <c r="AY178" s="15" t="s">
        <v>158</v>
      </c>
      <c r="BE178" s="190">
        <f>IF(N178="základná",J178,0)</f>
        <v>0</v>
      </c>
      <c r="BF178" s="190">
        <f>IF(N178="znížená",J178,0)</f>
        <v>0</v>
      </c>
      <c r="BG178" s="190">
        <f>IF(N178="zákl. prenesená",J178,0)</f>
        <v>0</v>
      </c>
      <c r="BH178" s="190">
        <f>IF(N178="zníž. prenesená",J178,0)</f>
        <v>0</v>
      </c>
      <c r="BI178" s="190">
        <f>IF(N178="nulová",J178,0)</f>
        <v>0</v>
      </c>
      <c r="BJ178" s="15" t="s">
        <v>166</v>
      </c>
      <c r="BK178" s="190">
        <f>ROUND(I178*H178,2)</f>
        <v>0</v>
      </c>
      <c r="BL178" s="15" t="s">
        <v>217</v>
      </c>
      <c r="BM178" s="189" t="s">
        <v>1933</v>
      </c>
    </row>
    <row r="179" s="2" customFormat="1" ht="24.15" customHeight="1">
      <c r="A179" s="34"/>
      <c r="B179" s="176"/>
      <c r="C179" s="177" t="s">
        <v>350</v>
      </c>
      <c r="D179" s="177" t="s">
        <v>161</v>
      </c>
      <c r="E179" s="178" t="s">
        <v>339</v>
      </c>
      <c r="F179" s="179" t="s">
        <v>340</v>
      </c>
      <c r="G179" s="180" t="s">
        <v>188</v>
      </c>
      <c r="H179" s="181">
        <v>8.5</v>
      </c>
      <c r="I179" s="182"/>
      <c r="J179" s="183">
        <f>ROUND(I179*H179,2)</f>
        <v>0</v>
      </c>
      <c r="K179" s="184"/>
      <c r="L179" s="35"/>
      <c r="M179" s="185" t="s">
        <v>1</v>
      </c>
      <c r="N179" s="186" t="s">
        <v>42</v>
      </c>
      <c r="O179" s="78"/>
      <c r="P179" s="187">
        <f>O179*H179</f>
        <v>0</v>
      </c>
      <c r="Q179" s="187">
        <v>0</v>
      </c>
      <c r="R179" s="187">
        <f>Q179*H179</f>
        <v>0</v>
      </c>
      <c r="S179" s="187">
        <v>0.0013500000000000001</v>
      </c>
      <c r="T179" s="188">
        <f>S179*H179</f>
        <v>0.011475000000000001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89" t="s">
        <v>217</v>
      </c>
      <c r="AT179" s="189" t="s">
        <v>161</v>
      </c>
      <c r="AU179" s="189" t="s">
        <v>166</v>
      </c>
      <c r="AY179" s="15" t="s">
        <v>158</v>
      </c>
      <c r="BE179" s="190">
        <f>IF(N179="základná",J179,0)</f>
        <v>0</v>
      </c>
      <c r="BF179" s="190">
        <f>IF(N179="znížená",J179,0)</f>
        <v>0</v>
      </c>
      <c r="BG179" s="190">
        <f>IF(N179="zákl. prenesená",J179,0)</f>
        <v>0</v>
      </c>
      <c r="BH179" s="190">
        <f>IF(N179="zníž. prenesená",J179,0)</f>
        <v>0</v>
      </c>
      <c r="BI179" s="190">
        <f>IF(N179="nulová",J179,0)</f>
        <v>0</v>
      </c>
      <c r="BJ179" s="15" t="s">
        <v>166</v>
      </c>
      <c r="BK179" s="190">
        <f>ROUND(I179*H179,2)</f>
        <v>0</v>
      </c>
      <c r="BL179" s="15" t="s">
        <v>217</v>
      </c>
      <c r="BM179" s="189" t="s">
        <v>1934</v>
      </c>
    </row>
    <row r="180" s="2" customFormat="1" ht="24.15" customHeight="1">
      <c r="A180" s="34"/>
      <c r="B180" s="176"/>
      <c r="C180" s="177" t="s">
        <v>355</v>
      </c>
      <c r="D180" s="177" t="s">
        <v>161</v>
      </c>
      <c r="E180" s="178" t="s">
        <v>356</v>
      </c>
      <c r="F180" s="179" t="s">
        <v>357</v>
      </c>
      <c r="G180" s="180" t="s">
        <v>358</v>
      </c>
      <c r="H180" s="207"/>
      <c r="I180" s="182"/>
      <c r="J180" s="183">
        <f>ROUND(I180*H180,2)</f>
        <v>0</v>
      </c>
      <c r="K180" s="184"/>
      <c r="L180" s="35"/>
      <c r="M180" s="185" t="s">
        <v>1</v>
      </c>
      <c r="N180" s="186" t="s">
        <v>42</v>
      </c>
      <c r="O180" s="78"/>
      <c r="P180" s="187">
        <f>O180*H180</f>
        <v>0</v>
      </c>
      <c r="Q180" s="187">
        <v>0</v>
      </c>
      <c r="R180" s="187">
        <f>Q180*H180</f>
        <v>0</v>
      </c>
      <c r="S180" s="187">
        <v>0</v>
      </c>
      <c r="T180" s="188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89" t="s">
        <v>217</v>
      </c>
      <c r="AT180" s="189" t="s">
        <v>161</v>
      </c>
      <c r="AU180" s="189" t="s">
        <v>166</v>
      </c>
      <c r="AY180" s="15" t="s">
        <v>158</v>
      </c>
      <c r="BE180" s="190">
        <f>IF(N180="základná",J180,0)</f>
        <v>0</v>
      </c>
      <c r="BF180" s="190">
        <f>IF(N180="znížená",J180,0)</f>
        <v>0</v>
      </c>
      <c r="BG180" s="190">
        <f>IF(N180="zákl. prenesená",J180,0)</f>
        <v>0</v>
      </c>
      <c r="BH180" s="190">
        <f>IF(N180="zníž. prenesená",J180,0)</f>
        <v>0</v>
      </c>
      <c r="BI180" s="190">
        <f>IF(N180="nulová",J180,0)</f>
        <v>0</v>
      </c>
      <c r="BJ180" s="15" t="s">
        <v>166</v>
      </c>
      <c r="BK180" s="190">
        <f>ROUND(I180*H180,2)</f>
        <v>0</v>
      </c>
      <c r="BL180" s="15" t="s">
        <v>217</v>
      </c>
      <c r="BM180" s="189" t="s">
        <v>1935</v>
      </c>
    </row>
    <row r="181" s="12" customFormat="1" ht="22.8" customHeight="1">
      <c r="A181" s="12"/>
      <c r="B181" s="163"/>
      <c r="C181" s="12"/>
      <c r="D181" s="164" t="s">
        <v>75</v>
      </c>
      <c r="E181" s="174" t="s">
        <v>930</v>
      </c>
      <c r="F181" s="174" t="s">
        <v>931</v>
      </c>
      <c r="G181" s="12"/>
      <c r="H181" s="12"/>
      <c r="I181" s="166"/>
      <c r="J181" s="175">
        <f>BK181</f>
        <v>0</v>
      </c>
      <c r="K181" s="12"/>
      <c r="L181" s="163"/>
      <c r="M181" s="168"/>
      <c r="N181" s="169"/>
      <c r="O181" s="169"/>
      <c r="P181" s="170">
        <f>SUM(P182:P187)</f>
        <v>0</v>
      </c>
      <c r="Q181" s="169"/>
      <c r="R181" s="170">
        <f>SUM(R182:R187)</f>
        <v>0.59342500000000009</v>
      </c>
      <c r="S181" s="169"/>
      <c r="T181" s="171">
        <f>SUM(T182:T187)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164" t="s">
        <v>166</v>
      </c>
      <c r="AT181" s="172" t="s">
        <v>75</v>
      </c>
      <c r="AU181" s="172" t="s">
        <v>84</v>
      </c>
      <c r="AY181" s="164" t="s">
        <v>158</v>
      </c>
      <c r="BK181" s="173">
        <f>SUM(BK182:BK187)</f>
        <v>0</v>
      </c>
    </row>
    <row r="182" s="2" customFormat="1" ht="24.15" customHeight="1">
      <c r="A182" s="34"/>
      <c r="B182" s="176"/>
      <c r="C182" s="177" t="s">
        <v>362</v>
      </c>
      <c r="D182" s="177" t="s">
        <v>161</v>
      </c>
      <c r="E182" s="178" t="s">
        <v>1158</v>
      </c>
      <c r="F182" s="179" t="s">
        <v>1159</v>
      </c>
      <c r="G182" s="180" t="s">
        <v>188</v>
      </c>
      <c r="H182" s="181">
        <v>41</v>
      </c>
      <c r="I182" s="182"/>
      <c r="J182" s="183">
        <f>ROUND(I182*H182,2)</f>
        <v>0</v>
      </c>
      <c r="K182" s="184"/>
      <c r="L182" s="35"/>
      <c r="M182" s="185" t="s">
        <v>1</v>
      </c>
      <c r="N182" s="186" t="s">
        <v>42</v>
      </c>
      <c r="O182" s="78"/>
      <c r="P182" s="187">
        <f>O182*H182</f>
        <v>0</v>
      </c>
      <c r="Q182" s="187">
        <v>0.000215</v>
      </c>
      <c r="R182" s="187">
        <f>Q182*H182</f>
        <v>0.0088149999999999999</v>
      </c>
      <c r="S182" s="187">
        <v>0</v>
      </c>
      <c r="T182" s="188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89" t="s">
        <v>217</v>
      </c>
      <c r="AT182" s="189" t="s">
        <v>161</v>
      </c>
      <c r="AU182" s="189" t="s">
        <v>166</v>
      </c>
      <c r="AY182" s="15" t="s">
        <v>158</v>
      </c>
      <c r="BE182" s="190">
        <f>IF(N182="základná",J182,0)</f>
        <v>0</v>
      </c>
      <c r="BF182" s="190">
        <f>IF(N182="znížená",J182,0)</f>
        <v>0</v>
      </c>
      <c r="BG182" s="190">
        <f>IF(N182="zákl. prenesená",J182,0)</f>
        <v>0</v>
      </c>
      <c r="BH182" s="190">
        <f>IF(N182="zníž. prenesená",J182,0)</f>
        <v>0</v>
      </c>
      <c r="BI182" s="190">
        <f>IF(N182="nulová",J182,0)</f>
        <v>0</v>
      </c>
      <c r="BJ182" s="15" t="s">
        <v>166</v>
      </c>
      <c r="BK182" s="190">
        <f>ROUND(I182*H182,2)</f>
        <v>0</v>
      </c>
      <c r="BL182" s="15" t="s">
        <v>217</v>
      </c>
      <c r="BM182" s="189" t="s">
        <v>1936</v>
      </c>
    </row>
    <row r="183" s="2" customFormat="1" ht="37.8" customHeight="1">
      <c r="A183" s="34"/>
      <c r="B183" s="176"/>
      <c r="C183" s="196" t="s">
        <v>367</v>
      </c>
      <c r="D183" s="196" t="s">
        <v>264</v>
      </c>
      <c r="E183" s="197" t="s">
        <v>1161</v>
      </c>
      <c r="F183" s="198" t="s">
        <v>1162</v>
      </c>
      <c r="G183" s="199" t="s">
        <v>188</v>
      </c>
      <c r="H183" s="200">
        <v>43.049999999999997</v>
      </c>
      <c r="I183" s="201"/>
      <c r="J183" s="202">
        <f>ROUND(I183*H183,2)</f>
        <v>0</v>
      </c>
      <c r="K183" s="203"/>
      <c r="L183" s="204"/>
      <c r="M183" s="205" t="s">
        <v>1</v>
      </c>
      <c r="N183" s="206" t="s">
        <v>42</v>
      </c>
      <c r="O183" s="78"/>
      <c r="P183" s="187">
        <f>O183*H183</f>
        <v>0</v>
      </c>
      <c r="Q183" s="187">
        <v>0.00010000000000000001</v>
      </c>
      <c r="R183" s="187">
        <f>Q183*H183</f>
        <v>0.0043049999999999998</v>
      </c>
      <c r="S183" s="187">
        <v>0</v>
      </c>
      <c r="T183" s="188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89" t="s">
        <v>285</v>
      </c>
      <c r="AT183" s="189" t="s">
        <v>264</v>
      </c>
      <c r="AU183" s="189" t="s">
        <v>166</v>
      </c>
      <c r="AY183" s="15" t="s">
        <v>158</v>
      </c>
      <c r="BE183" s="190">
        <f>IF(N183="základná",J183,0)</f>
        <v>0</v>
      </c>
      <c r="BF183" s="190">
        <f>IF(N183="znížená",J183,0)</f>
        <v>0</v>
      </c>
      <c r="BG183" s="190">
        <f>IF(N183="zákl. prenesená",J183,0)</f>
        <v>0</v>
      </c>
      <c r="BH183" s="190">
        <f>IF(N183="zníž. prenesená",J183,0)</f>
        <v>0</v>
      </c>
      <c r="BI183" s="190">
        <f>IF(N183="nulová",J183,0)</f>
        <v>0</v>
      </c>
      <c r="BJ183" s="15" t="s">
        <v>166</v>
      </c>
      <c r="BK183" s="190">
        <f>ROUND(I183*H183,2)</f>
        <v>0</v>
      </c>
      <c r="BL183" s="15" t="s">
        <v>217</v>
      </c>
      <c r="BM183" s="189" t="s">
        <v>1937</v>
      </c>
    </row>
    <row r="184" s="2" customFormat="1" ht="37.8" customHeight="1">
      <c r="A184" s="34"/>
      <c r="B184" s="176"/>
      <c r="C184" s="196" t="s">
        <v>371</v>
      </c>
      <c r="D184" s="196" t="s">
        <v>264</v>
      </c>
      <c r="E184" s="197" t="s">
        <v>1164</v>
      </c>
      <c r="F184" s="198" t="s">
        <v>1165</v>
      </c>
      <c r="G184" s="199" t="s">
        <v>188</v>
      </c>
      <c r="H184" s="200">
        <v>43.049999999999997</v>
      </c>
      <c r="I184" s="201"/>
      <c r="J184" s="202">
        <f>ROUND(I184*H184,2)</f>
        <v>0</v>
      </c>
      <c r="K184" s="203"/>
      <c r="L184" s="204"/>
      <c r="M184" s="205" t="s">
        <v>1</v>
      </c>
      <c r="N184" s="206" t="s">
        <v>42</v>
      </c>
      <c r="O184" s="78"/>
      <c r="P184" s="187">
        <f>O184*H184</f>
        <v>0</v>
      </c>
      <c r="Q184" s="187">
        <v>0.00010000000000000001</v>
      </c>
      <c r="R184" s="187">
        <f>Q184*H184</f>
        <v>0.0043049999999999998</v>
      </c>
      <c r="S184" s="187">
        <v>0</v>
      </c>
      <c r="T184" s="188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89" t="s">
        <v>285</v>
      </c>
      <c r="AT184" s="189" t="s">
        <v>264</v>
      </c>
      <c r="AU184" s="189" t="s">
        <v>166</v>
      </c>
      <c r="AY184" s="15" t="s">
        <v>158</v>
      </c>
      <c r="BE184" s="190">
        <f>IF(N184="základná",J184,0)</f>
        <v>0</v>
      </c>
      <c r="BF184" s="190">
        <f>IF(N184="znížená",J184,0)</f>
        <v>0</v>
      </c>
      <c r="BG184" s="190">
        <f>IF(N184="zákl. prenesená",J184,0)</f>
        <v>0</v>
      </c>
      <c r="BH184" s="190">
        <f>IF(N184="zníž. prenesená",J184,0)</f>
        <v>0</v>
      </c>
      <c r="BI184" s="190">
        <f>IF(N184="nulová",J184,0)</f>
        <v>0</v>
      </c>
      <c r="BJ184" s="15" t="s">
        <v>166</v>
      </c>
      <c r="BK184" s="190">
        <f>ROUND(I184*H184,2)</f>
        <v>0</v>
      </c>
      <c r="BL184" s="15" t="s">
        <v>217</v>
      </c>
      <c r="BM184" s="189" t="s">
        <v>1938</v>
      </c>
    </row>
    <row r="185" s="2" customFormat="1" ht="44.25" customHeight="1">
      <c r="A185" s="34"/>
      <c r="B185" s="176"/>
      <c r="C185" s="196" t="s">
        <v>377</v>
      </c>
      <c r="D185" s="196" t="s">
        <v>264</v>
      </c>
      <c r="E185" s="197" t="s">
        <v>1167</v>
      </c>
      <c r="F185" s="198" t="s">
        <v>1168</v>
      </c>
      <c r="G185" s="199" t="s">
        <v>261</v>
      </c>
      <c r="H185" s="200">
        <v>17</v>
      </c>
      <c r="I185" s="201"/>
      <c r="J185" s="202">
        <f>ROUND(I185*H185,2)</f>
        <v>0</v>
      </c>
      <c r="K185" s="203"/>
      <c r="L185" s="204"/>
      <c r="M185" s="205" t="s">
        <v>1</v>
      </c>
      <c r="N185" s="206" t="s">
        <v>42</v>
      </c>
      <c r="O185" s="78"/>
      <c r="P185" s="187">
        <f>O185*H185</f>
        <v>0</v>
      </c>
      <c r="Q185" s="187">
        <v>0.032000000000000001</v>
      </c>
      <c r="R185" s="187">
        <f>Q185*H185</f>
        <v>0.54400000000000004</v>
      </c>
      <c r="S185" s="187">
        <v>0</v>
      </c>
      <c r="T185" s="188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89" t="s">
        <v>190</v>
      </c>
      <c r="AT185" s="189" t="s">
        <v>264</v>
      </c>
      <c r="AU185" s="189" t="s">
        <v>166</v>
      </c>
      <c r="AY185" s="15" t="s">
        <v>158</v>
      </c>
      <c r="BE185" s="190">
        <f>IF(N185="základná",J185,0)</f>
        <v>0</v>
      </c>
      <c r="BF185" s="190">
        <f>IF(N185="znížená",J185,0)</f>
        <v>0</v>
      </c>
      <c r="BG185" s="190">
        <f>IF(N185="zákl. prenesená",J185,0)</f>
        <v>0</v>
      </c>
      <c r="BH185" s="190">
        <f>IF(N185="zníž. prenesená",J185,0)</f>
        <v>0</v>
      </c>
      <c r="BI185" s="190">
        <f>IF(N185="nulová",J185,0)</f>
        <v>0</v>
      </c>
      <c r="BJ185" s="15" t="s">
        <v>166</v>
      </c>
      <c r="BK185" s="190">
        <f>ROUND(I185*H185,2)</f>
        <v>0</v>
      </c>
      <c r="BL185" s="15" t="s">
        <v>165</v>
      </c>
      <c r="BM185" s="189" t="s">
        <v>1939</v>
      </c>
    </row>
    <row r="186" s="2" customFormat="1" ht="37.8" customHeight="1">
      <c r="A186" s="34"/>
      <c r="B186" s="176"/>
      <c r="C186" s="196" t="s">
        <v>381</v>
      </c>
      <c r="D186" s="196" t="s">
        <v>264</v>
      </c>
      <c r="E186" s="197" t="s">
        <v>1186</v>
      </c>
      <c r="F186" s="198" t="s">
        <v>1187</v>
      </c>
      <c r="G186" s="199" t="s">
        <v>261</v>
      </c>
      <c r="H186" s="200">
        <v>1</v>
      </c>
      <c r="I186" s="201"/>
      <c r="J186" s="202">
        <f>ROUND(I186*H186,2)</f>
        <v>0</v>
      </c>
      <c r="K186" s="203"/>
      <c r="L186" s="204"/>
      <c r="M186" s="205" t="s">
        <v>1</v>
      </c>
      <c r="N186" s="206" t="s">
        <v>42</v>
      </c>
      <c r="O186" s="78"/>
      <c r="P186" s="187">
        <f>O186*H186</f>
        <v>0</v>
      </c>
      <c r="Q186" s="187">
        <v>0.032000000000000001</v>
      </c>
      <c r="R186" s="187">
        <f>Q186*H186</f>
        <v>0.032000000000000001</v>
      </c>
      <c r="S186" s="187">
        <v>0</v>
      </c>
      <c r="T186" s="188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89" t="s">
        <v>190</v>
      </c>
      <c r="AT186" s="189" t="s">
        <v>264</v>
      </c>
      <c r="AU186" s="189" t="s">
        <v>166</v>
      </c>
      <c r="AY186" s="15" t="s">
        <v>158</v>
      </c>
      <c r="BE186" s="190">
        <f>IF(N186="základná",J186,0)</f>
        <v>0</v>
      </c>
      <c r="BF186" s="190">
        <f>IF(N186="znížená",J186,0)</f>
        <v>0</v>
      </c>
      <c r="BG186" s="190">
        <f>IF(N186="zákl. prenesená",J186,0)</f>
        <v>0</v>
      </c>
      <c r="BH186" s="190">
        <f>IF(N186="zníž. prenesená",J186,0)</f>
        <v>0</v>
      </c>
      <c r="BI186" s="190">
        <f>IF(N186="nulová",J186,0)</f>
        <v>0</v>
      </c>
      <c r="BJ186" s="15" t="s">
        <v>166</v>
      </c>
      <c r="BK186" s="190">
        <f>ROUND(I186*H186,2)</f>
        <v>0</v>
      </c>
      <c r="BL186" s="15" t="s">
        <v>165</v>
      </c>
      <c r="BM186" s="189" t="s">
        <v>1940</v>
      </c>
    </row>
    <row r="187" s="2" customFormat="1" ht="24.15" customHeight="1">
      <c r="A187" s="34"/>
      <c r="B187" s="176"/>
      <c r="C187" s="177" t="s">
        <v>385</v>
      </c>
      <c r="D187" s="177" t="s">
        <v>161</v>
      </c>
      <c r="E187" s="178" t="s">
        <v>953</v>
      </c>
      <c r="F187" s="179" t="s">
        <v>954</v>
      </c>
      <c r="G187" s="180" t="s">
        <v>358</v>
      </c>
      <c r="H187" s="207"/>
      <c r="I187" s="182"/>
      <c r="J187" s="183">
        <f>ROUND(I187*H187,2)</f>
        <v>0</v>
      </c>
      <c r="K187" s="184"/>
      <c r="L187" s="35"/>
      <c r="M187" s="185" t="s">
        <v>1</v>
      </c>
      <c r="N187" s="186" t="s">
        <v>42</v>
      </c>
      <c r="O187" s="78"/>
      <c r="P187" s="187">
        <f>O187*H187</f>
        <v>0</v>
      </c>
      <c r="Q187" s="187">
        <v>0</v>
      </c>
      <c r="R187" s="187">
        <f>Q187*H187</f>
        <v>0</v>
      </c>
      <c r="S187" s="187">
        <v>0</v>
      </c>
      <c r="T187" s="188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89" t="s">
        <v>217</v>
      </c>
      <c r="AT187" s="189" t="s">
        <v>161</v>
      </c>
      <c r="AU187" s="189" t="s">
        <v>166</v>
      </c>
      <c r="AY187" s="15" t="s">
        <v>158</v>
      </c>
      <c r="BE187" s="190">
        <f>IF(N187="základná",J187,0)</f>
        <v>0</v>
      </c>
      <c r="BF187" s="190">
        <f>IF(N187="znížená",J187,0)</f>
        <v>0</v>
      </c>
      <c r="BG187" s="190">
        <f>IF(N187="zákl. prenesená",J187,0)</f>
        <v>0</v>
      </c>
      <c r="BH187" s="190">
        <f>IF(N187="zníž. prenesená",J187,0)</f>
        <v>0</v>
      </c>
      <c r="BI187" s="190">
        <f>IF(N187="nulová",J187,0)</f>
        <v>0</v>
      </c>
      <c r="BJ187" s="15" t="s">
        <v>166</v>
      </c>
      <c r="BK187" s="190">
        <f>ROUND(I187*H187,2)</f>
        <v>0</v>
      </c>
      <c r="BL187" s="15" t="s">
        <v>217</v>
      </c>
      <c r="BM187" s="189" t="s">
        <v>1941</v>
      </c>
    </row>
    <row r="188" s="12" customFormat="1" ht="22.8" customHeight="1">
      <c r="A188" s="12"/>
      <c r="B188" s="163"/>
      <c r="C188" s="12"/>
      <c r="D188" s="164" t="s">
        <v>75</v>
      </c>
      <c r="E188" s="174" t="s">
        <v>1069</v>
      </c>
      <c r="F188" s="174" t="s">
        <v>1070</v>
      </c>
      <c r="G188" s="12"/>
      <c r="H188" s="12"/>
      <c r="I188" s="166"/>
      <c r="J188" s="175">
        <f>BK188</f>
        <v>0</v>
      </c>
      <c r="K188" s="12"/>
      <c r="L188" s="163"/>
      <c r="M188" s="168"/>
      <c r="N188" s="169"/>
      <c r="O188" s="169"/>
      <c r="P188" s="170">
        <f>SUM(P189:P190)</f>
        <v>0</v>
      </c>
      <c r="Q188" s="169"/>
      <c r="R188" s="170">
        <f>SUM(R189:R190)</f>
        <v>0.49707000000000001</v>
      </c>
      <c r="S188" s="169"/>
      <c r="T188" s="171">
        <f>SUM(T189:T190)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164" t="s">
        <v>166</v>
      </c>
      <c r="AT188" s="172" t="s">
        <v>75</v>
      </c>
      <c r="AU188" s="172" t="s">
        <v>84</v>
      </c>
      <c r="AY188" s="164" t="s">
        <v>158</v>
      </c>
      <c r="BK188" s="173">
        <f>SUM(BK189:BK190)</f>
        <v>0</v>
      </c>
    </row>
    <row r="189" s="2" customFormat="1" ht="24.15" customHeight="1">
      <c r="A189" s="34"/>
      <c r="B189" s="176"/>
      <c r="C189" s="177" t="s">
        <v>389</v>
      </c>
      <c r="D189" s="177" t="s">
        <v>161</v>
      </c>
      <c r="E189" s="178" t="s">
        <v>1072</v>
      </c>
      <c r="F189" s="179" t="s">
        <v>1073</v>
      </c>
      <c r="G189" s="180" t="s">
        <v>164</v>
      </c>
      <c r="H189" s="181">
        <v>131.5</v>
      </c>
      <c r="I189" s="182"/>
      <c r="J189" s="183">
        <f>ROUND(I189*H189,2)</f>
        <v>0</v>
      </c>
      <c r="K189" s="184"/>
      <c r="L189" s="35"/>
      <c r="M189" s="185" t="s">
        <v>1</v>
      </c>
      <c r="N189" s="186" t="s">
        <v>42</v>
      </c>
      <c r="O189" s="78"/>
      <c r="P189" s="187">
        <f>O189*H189</f>
        <v>0</v>
      </c>
      <c r="Q189" s="187">
        <v>0.0037799999999999999</v>
      </c>
      <c r="R189" s="187">
        <f>Q189*H189</f>
        <v>0.49707000000000001</v>
      </c>
      <c r="S189" s="187">
        <v>0</v>
      </c>
      <c r="T189" s="188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89" t="s">
        <v>217</v>
      </c>
      <c r="AT189" s="189" t="s">
        <v>161</v>
      </c>
      <c r="AU189" s="189" t="s">
        <v>166</v>
      </c>
      <c r="AY189" s="15" t="s">
        <v>158</v>
      </c>
      <c r="BE189" s="190">
        <f>IF(N189="základná",J189,0)</f>
        <v>0</v>
      </c>
      <c r="BF189" s="190">
        <f>IF(N189="znížená",J189,0)</f>
        <v>0</v>
      </c>
      <c r="BG189" s="190">
        <f>IF(N189="zákl. prenesená",J189,0)</f>
        <v>0</v>
      </c>
      <c r="BH189" s="190">
        <f>IF(N189="zníž. prenesená",J189,0)</f>
        <v>0</v>
      </c>
      <c r="BI189" s="190">
        <f>IF(N189="nulová",J189,0)</f>
        <v>0</v>
      </c>
      <c r="BJ189" s="15" t="s">
        <v>166</v>
      </c>
      <c r="BK189" s="190">
        <f>ROUND(I189*H189,2)</f>
        <v>0</v>
      </c>
      <c r="BL189" s="15" t="s">
        <v>217</v>
      </c>
      <c r="BM189" s="189" t="s">
        <v>1942</v>
      </c>
    </row>
    <row r="190" s="2" customFormat="1" ht="24.15" customHeight="1">
      <c r="A190" s="34"/>
      <c r="B190" s="176"/>
      <c r="C190" s="177" t="s">
        <v>565</v>
      </c>
      <c r="D190" s="177" t="s">
        <v>161</v>
      </c>
      <c r="E190" s="178" t="s">
        <v>1076</v>
      </c>
      <c r="F190" s="179" t="s">
        <v>1077</v>
      </c>
      <c r="G190" s="180" t="s">
        <v>358</v>
      </c>
      <c r="H190" s="207"/>
      <c r="I190" s="182"/>
      <c r="J190" s="183">
        <f>ROUND(I190*H190,2)</f>
        <v>0</v>
      </c>
      <c r="K190" s="184"/>
      <c r="L190" s="35"/>
      <c r="M190" s="185" t="s">
        <v>1</v>
      </c>
      <c r="N190" s="186" t="s">
        <v>42</v>
      </c>
      <c r="O190" s="78"/>
      <c r="P190" s="187">
        <f>O190*H190</f>
        <v>0</v>
      </c>
      <c r="Q190" s="187">
        <v>0</v>
      </c>
      <c r="R190" s="187">
        <f>Q190*H190</f>
        <v>0</v>
      </c>
      <c r="S190" s="187">
        <v>0</v>
      </c>
      <c r="T190" s="188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89" t="s">
        <v>217</v>
      </c>
      <c r="AT190" s="189" t="s">
        <v>161</v>
      </c>
      <c r="AU190" s="189" t="s">
        <v>166</v>
      </c>
      <c r="AY190" s="15" t="s">
        <v>158</v>
      </c>
      <c r="BE190" s="190">
        <f>IF(N190="základná",J190,0)</f>
        <v>0</v>
      </c>
      <c r="BF190" s="190">
        <f>IF(N190="znížená",J190,0)</f>
        <v>0</v>
      </c>
      <c r="BG190" s="190">
        <f>IF(N190="zákl. prenesená",J190,0)</f>
        <v>0</v>
      </c>
      <c r="BH190" s="190">
        <f>IF(N190="zníž. prenesená",J190,0)</f>
        <v>0</v>
      </c>
      <c r="BI190" s="190">
        <f>IF(N190="nulová",J190,0)</f>
        <v>0</v>
      </c>
      <c r="BJ190" s="15" t="s">
        <v>166</v>
      </c>
      <c r="BK190" s="190">
        <f>ROUND(I190*H190,2)</f>
        <v>0</v>
      </c>
      <c r="BL190" s="15" t="s">
        <v>217</v>
      </c>
      <c r="BM190" s="189" t="s">
        <v>1943</v>
      </c>
    </row>
    <row r="191" s="12" customFormat="1" ht="22.8" customHeight="1">
      <c r="A191" s="12"/>
      <c r="B191" s="163"/>
      <c r="C191" s="12"/>
      <c r="D191" s="164" t="s">
        <v>75</v>
      </c>
      <c r="E191" s="174" t="s">
        <v>375</v>
      </c>
      <c r="F191" s="174" t="s">
        <v>376</v>
      </c>
      <c r="G191" s="12"/>
      <c r="H191" s="12"/>
      <c r="I191" s="166"/>
      <c r="J191" s="175">
        <f>BK191</f>
        <v>0</v>
      </c>
      <c r="K191" s="12"/>
      <c r="L191" s="163"/>
      <c r="M191" s="168"/>
      <c r="N191" s="169"/>
      <c r="O191" s="169"/>
      <c r="P191" s="170">
        <f>SUM(P192:P195)</f>
        <v>0</v>
      </c>
      <c r="Q191" s="169"/>
      <c r="R191" s="170">
        <f>SUM(R192:R195)</f>
        <v>2.2976251949999997</v>
      </c>
      <c r="S191" s="169"/>
      <c r="T191" s="171">
        <f>SUM(T192:T195)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164" t="s">
        <v>166</v>
      </c>
      <c r="AT191" s="172" t="s">
        <v>75</v>
      </c>
      <c r="AU191" s="172" t="s">
        <v>84</v>
      </c>
      <c r="AY191" s="164" t="s">
        <v>158</v>
      </c>
      <c r="BK191" s="173">
        <f>SUM(BK192:BK195)</f>
        <v>0</v>
      </c>
    </row>
    <row r="192" s="2" customFormat="1" ht="24.15" customHeight="1">
      <c r="A192" s="34"/>
      <c r="B192" s="176"/>
      <c r="C192" s="177" t="s">
        <v>569</v>
      </c>
      <c r="D192" s="177" t="s">
        <v>161</v>
      </c>
      <c r="E192" s="178" t="s">
        <v>378</v>
      </c>
      <c r="F192" s="179" t="s">
        <v>379</v>
      </c>
      <c r="G192" s="180" t="s">
        <v>164</v>
      </c>
      <c r="H192" s="181">
        <v>46.409999999999997</v>
      </c>
      <c r="I192" s="182"/>
      <c r="J192" s="183">
        <f>ROUND(I192*H192,2)</f>
        <v>0</v>
      </c>
      <c r="K192" s="184"/>
      <c r="L192" s="35"/>
      <c r="M192" s="185" t="s">
        <v>1</v>
      </c>
      <c r="N192" s="186" t="s">
        <v>42</v>
      </c>
      <c r="O192" s="78"/>
      <c r="P192" s="187">
        <f>O192*H192</f>
        <v>0</v>
      </c>
      <c r="Q192" s="187">
        <v>0.0029345</v>
      </c>
      <c r="R192" s="187">
        <f>Q192*H192</f>
        <v>0.13619014499999999</v>
      </c>
      <c r="S192" s="187">
        <v>0</v>
      </c>
      <c r="T192" s="188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89" t="s">
        <v>217</v>
      </c>
      <c r="AT192" s="189" t="s">
        <v>161</v>
      </c>
      <c r="AU192" s="189" t="s">
        <v>166</v>
      </c>
      <c r="AY192" s="15" t="s">
        <v>158</v>
      </c>
      <c r="BE192" s="190">
        <f>IF(N192="základná",J192,0)</f>
        <v>0</v>
      </c>
      <c r="BF192" s="190">
        <f>IF(N192="znížená",J192,0)</f>
        <v>0</v>
      </c>
      <c r="BG192" s="190">
        <f>IF(N192="zákl. prenesená",J192,0)</f>
        <v>0</v>
      </c>
      <c r="BH192" s="190">
        <f>IF(N192="zníž. prenesená",J192,0)</f>
        <v>0</v>
      </c>
      <c r="BI192" s="190">
        <f>IF(N192="nulová",J192,0)</f>
        <v>0</v>
      </c>
      <c r="BJ192" s="15" t="s">
        <v>166</v>
      </c>
      <c r="BK192" s="190">
        <f>ROUND(I192*H192,2)</f>
        <v>0</v>
      </c>
      <c r="BL192" s="15" t="s">
        <v>217</v>
      </c>
      <c r="BM192" s="189" t="s">
        <v>1944</v>
      </c>
    </row>
    <row r="193" s="2" customFormat="1" ht="24.15" customHeight="1">
      <c r="A193" s="34"/>
      <c r="B193" s="176"/>
      <c r="C193" s="196" t="s">
        <v>573</v>
      </c>
      <c r="D193" s="196" t="s">
        <v>264</v>
      </c>
      <c r="E193" s="197" t="s">
        <v>382</v>
      </c>
      <c r="F193" s="198" t="s">
        <v>383</v>
      </c>
      <c r="G193" s="199" t="s">
        <v>164</v>
      </c>
      <c r="H193" s="200">
        <v>48.265999999999998</v>
      </c>
      <c r="I193" s="201"/>
      <c r="J193" s="202">
        <f>ROUND(I193*H193,2)</f>
        <v>0</v>
      </c>
      <c r="K193" s="203"/>
      <c r="L193" s="204"/>
      <c r="M193" s="205" t="s">
        <v>1</v>
      </c>
      <c r="N193" s="206" t="s">
        <v>42</v>
      </c>
      <c r="O193" s="78"/>
      <c r="P193" s="187">
        <f>O193*H193</f>
        <v>0</v>
      </c>
      <c r="Q193" s="187">
        <v>0.044699999999999997</v>
      </c>
      <c r="R193" s="187">
        <f>Q193*H193</f>
        <v>2.1574901999999998</v>
      </c>
      <c r="S193" s="187">
        <v>0</v>
      </c>
      <c r="T193" s="188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89" t="s">
        <v>285</v>
      </c>
      <c r="AT193" s="189" t="s">
        <v>264</v>
      </c>
      <c r="AU193" s="189" t="s">
        <v>166</v>
      </c>
      <c r="AY193" s="15" t="s">
        <v>158</v>
      </c>
      <c r="BE193" s="190">
        <f>IF(N193="základná",J193,0)</f>
        <v>0</v>
      </c>
      <c r="BF193" s="190">
        <f>IF(N193="znížená",J193,0)</f>
        <v>0</v>
      </c>
      <c r="BG193" s="190">
        <f>IF(N193="zákl. prenesená",J193,0)</f>
        <v>0</v>
      </c>
      <c r="BH193" s="190">
        <f>IF(N193="zníž. prenesená",J193,0)</f>
        <v>0</v>
      </c>
      <c r="BI193" s="190">
        <f>IF(N193="nulová",J193,0)</f>
        <v>0</v>
      </c>
      <c r="BJ193" s="15" t="s">
        <v>166</v>
      </c>
      <c r="BK193" s="190">
        <f>ROUND(I193*H193,2)</f>
        <v>0</v>
      </c>
      <c r="BL193" s="15" t="s">
        <v>217</v>
      </c>
      <c r="BM193" s="189" t="s">
        <v>1945</v>
      </c>
    </row>
    <row r="194" s="2" customFormat="1" ht="16.5" customHeight="1">
      <c r="A194" s="34"/>
      <c r="B194" s="176"/>
      <c r="C194" s="177" t="s">
        <v>578</v>
      </c>
      <c r="D194" s="177" t="s">
        <v>161</v>
      </c>
      <c r="E194" s="178" t="s">
        <v>386</v>
      </c>
      <c r="F194" s="179" t="s">
        <v>387</v>
      </c>
      <c r="G194" s="180" t="s">
        <v>164</v>
      </c>
      <c r="H194" s="181">
        <v>46.409999999999997</v>
      </c>
      <c r="I194" s="182"/>
      <c r="J194" s="183">
        <f>ROUND(I194*H194,2)</f>
        <v>0</v>
      </c>
      <c r="K194" s="184"/>
      <c r="L194" s="35"/>
      <c r="M194" s="185" t="s">
        <v>1</v>
      </c>
      <c r="N194" s="186" t="s">
        <v>42</v>
      </c>
      <c r="O194" s="78"/>
      <c r="P194" s="187">
        <f>O194*H194</f>
        <v>0</v>
      </c>
      <c r="Q194" s="187">
        <v>8.5000000000000006E-05</v>
      </c>
      <c r="R194" s="187">
        <f>Q194*H194</f>
        <v>0.0039448499999999997</v>
      </c>
      <c r="S194" s="187">
        <v>0</v>
      </c>
      <c r="T194" s="188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89" t="s">
        <v>217</v>
      </c>
      <c r="AT194" s="189" t="s">
        <v>161</v>
      </c>
      <c r="AU194" s="189" t="s">
        <v>166</v>
      </c>
      <c r="AY194" s="15" t="s">
        <v>158</v>
      </c>
      <c r="BE194" s="190">
        <f>IF(N194="základná",J194,0)</f>
        <v>0</v>
      </c>
      <c r="BF194" s="190">
        <f>IF(N194="znížená",J194,0)</f>
        <v>0</v>
      </c>
      <c r="BG194" s="190">
        <f>IF(N194="zákl. prenesená",J194,0)</f>
        <v>0</v>
      </c>
      <c r="BH194" s="190">
        <f>IF(N194="zníž. prenesená",J194,0)</f>
        <v>0</v>
      </c>
      <c r="BI194" s="190">
        <f>IF(N194="nulová",J194,0)</f>
        <v>0</v>
      </c>
      <c r="BJ194" s="15" t="s">
        <v>166</v>
      </c>
      <c r="BK194" s="190">
        <f>ROUND(I194*H194,2)</f>
        <v>0</v>
      </c>
      <c r="BL194" s="15" t="s">
        <v>217</v>
      </c>
      <c r="BM194" s="189" t="s">
        <v>1946</v>
      </c>
    </row>
    <row r="195" s="2" customFormat="1" ht="24.15" customHeight="1">
      <c r="A195" s="34"/>
      <c r="B195" s="176"/>
      <c r="C195" s="177" t="s">
        <v>582</v>
      </c>
      <c r="D195" s="177" t="s">
        <v>161</v>
      </c>
      <c r="E195" s="178" t="s">
        <v>390</v>
      </c>
      <c r="F195" s="179" t="s">
        <v>391</v>
      </c>
      <c r="G195" s="180" t="s">
        <v>358</v>
      </c>
      <c r="H195" s="207"/>
      <c r="I195" s="182"/>
      <c r="J195" s="183">
        <f>ROUND(I195*H195,2)</f>
        <v>0</v>
      </c>
      <c r="K195" s="184"/>
      <c r="L195" s="35"/>
      <c r="M195" s="208" t="s">
        <v>1</v>
      </c>
      <c r="N195" s="209" t="s">
        <v>42</v>
      </c>
      <c r="O195" s="210"/>
      <c r="P195" s="211">
        <f>O195*H195</f>
        <v>0</v>
      </c>
      <c r="Q195" s="211">
        <v>0</v>
      </c>
      <c r="R195" s="211">
        <f>Q195*H195</f>
        <v>0</v>
      </c>
      <c r="S195" s="211">
        <v>0</v>
      </c>
      <c r="T195" s="212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89" t="s">
        <v>217</v>
      </c>
      <c r="AT195" s="189" t="s">
        <v>161</v>
      </c>
      <c r="AU195" s="189" t="s">
        <v>166</v>
      </c>
      <c r="AY195" s="15" t="s">
        <v>158</v>
      </c>
      <c r="BE195" s="190">
        <f>IF(N195="základná",J195,0)</f>
        <v>0</v>
      </c>
      <c r="BF195" s="190">
        <f>IF(N195="znížená",J195,0)</f>
        <v>0</v>
      </c>
      <c r="BG195" s="190">
        <f>IF(N195="zákl. prenesená",J195,0)</f>
        <v>0</v>
      </c>
      <c r="BH195" s="190">
        <f>IF(N195="zníž. prenesená",J195,0)</f>
        <v>0</v>
      </c>
      <c r="BI195" s="190">
        <f>IF(N195="nulová",J195,0)</f>
        <v>0</v>
      </c>
      <c r="BJ195" s="15" t="s">
        <v>166</v>
      </c>
      <c r="BK195" s="190">
        <f>ROUND(I195*H195,2)</f>
        <v>0</v>
      </c>
      <c r="BL195" s="15" t="s">
        <v>217</v>
      </c>
      <c r="BM195" s="189" t="s">
        <v>1947</v>
      </c>
    </row>
    <row r="196" s="2" customFormat="1" ht="6.96" customHeight="1">
      <c r="A196" s="34"/>
      <c r="B196" s="61"/>
      <c r="C196" s="62"/>
      <c r="D196" s="62"/>
      <c r="E196" s="62"/>
      <c r="F196" s="62"/>
      <c r="G196" s="62"/>
      <c r="H196" s="62"/>
      <c r="I196" s="62"/>
      <c r="J196" s="62"/>
      <c r="K196" s="62"/>
      <c r="L196" s="35"/>
      <c r="M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</row>
  </sheetData>
  <autoFilter ref="C124:K195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85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130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ROUND(J124,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ROUND((SUM(BE124:BE192)),  2)</f>
        <v>0</v>
      </c>
      <c r="G33" s="129"/>
      <c r="H33" s="129"/>
      <c r="I33" s="130">
        <v>0.23000000000000001</v>
      </c>
      <c r="J33" s="128">
        <f>ROUND(((SUM(BE124:BE192))*I33),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ROUND((SUM(BF124:BF192)),  2)</f>
        <v>0</v>
      </c>
      <c r="G34" s="129"/>
      <c r="H34" s="129"/>
      <c r="I34" s="130">
        <v>0.23000000000000001</v>
      </c>
      <c r="J34" s="128">
        <f>ROUND(((SUM(BF124:BF192))*I34),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ROUND((SUM(BG124:BG192)),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ROUND((SUM(BH124:BH192)),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ROUND((SUM(BI124:BI192)),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01 - Odstránenie porúch a zateplenie obvodového plášťa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J124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J125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137</v>
      </c>
      <c r="E98" s="150"/>
      <c r="F98" s="150"/>
      <c r="G98" s="150"/>
      <c r="H98" s="150"/>
      <c r="I98" s="150"/>
      <c r="J98" s="151">
        <f>J126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138</v>
      </c>
      <c r="E99" s="150"/>
      <c r="F99" s="150"/>
      <c r="G99" s="150"/>
      <c r="H99" s="150"/>
      <c r="I99" s="150"/>
      <c r="J99" s="151">
        <f>J142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139</v>
      </c>
      <c r="E100" s="150"/>
      <c r="F100" s="150"/>
      <c r="G100" s="150"/>
      <c r="H100" s="150"/>
      <c r="I100" s="150"/>
      <c r="J100" s="151">
        <f>J169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44"/>
      <c r="C101" s="9"/>
      <c r="D101" s="145" t="s">
        <v>140</v>
      </c>
      <c r="E101" s="146"/>
      <c r="F101" s="146"/>
      <c r="G101" s="146"/>
      <c r="H101" s="146"/>
      <c r="I101" s="146"/>
      <c r="J101" s="147">
        <f>J171</f>
        <v>0</v>
      </c>
      <c r="K101" s="9"/>
      <c r="L101" s="14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8"/>
      <c r="C102" s="10"/>
      <c r="D102" s="149" t="s">
        <v>141</v>
      </c>
      <c r="E102" s="150"/>
      <c r="F102" s="150"/>
      <c r="G102" s="150"/>
      <c r="H102" s="150"/>
      <c r="I102" s="150"/>
      <c r="J102" s="151">
        <f>J172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8"/>
      <c r="C103" s="10"/>
      <c r="D103" s="149" t="s">
        <v>142</v>
      </c>
      <c r="E103" s="150"/>
      <c r="F103" s="150"/>
      <c r="G103" s="150"/>
      <c r="H103" s="150"/>
      <c r="I103" s="150"/>
      <c r="J103" s="151">
        <f>J183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8"/>
      <c r="C104" s="10"/>
      <c r="D104" s="149" t="s">
        <v>143</v>
      </c>
      <c r="E104" s="150"/>
      <c r="F104" s="150"/>
      <c r="G104" s="150"/>
      <c r="H104" s="150"/>
      <c r="I104" s="150"/>
      <c r="J104" s="151">
        <f>J188</f>
        <v>0</v>
      </c>
      <c r="K104" s="10"/>
      <c r="L104" s="14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4"/>
      <c r="B105" s="35"/>
      <c r="C105" s="34"/>
      <c r="D105" s="34"/>
      <c r="E105" s="34"/>
      <c r="F105" s="34"/>
      <c r="G105" s="34"/>
      <c r="H105" s="34"/>
      <c r="I105" s="34"/>
      <c r="J105" s="34"/>
      <c r="K105" s="3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6.96" customHeight="1">
      <c r="A106" s="34"/>
      <c r="B106" s="61"/>
      <c r="C106" s="62"/>
      <c r="D106" s="62"/>
      <c r="E106" s="62"/>
      <c r="F106" s="62"/>
      <c r="G106" s="62"/>
      <c r="H106" s="62"/>
      <c r="I106" s="62"/>
      <c r="J106" s="62"/>
      <c r="K106" s="62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10" s="2" customFormat="1" ht="6.96" customHeight="1">
      <c r="A110" s="34"/>
      <c r="B110" s="63"/>
      <c r="C110" s="64"/>
      <c r="D110" s="64"/>
      <c r="E110" s="64"/>
      <c r="F110" s="64"/>
      <c r="G110" s="64"/>
      <c r="H110" s="64"/>
      <c r="I110" s="64"/>
      <c r="J110" s="64"/>
      <c r="K110" s="6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24.96" customHeight="1">
      <c r="A111" s="34"/>
      <c r="B111" s="35"/>
      <c r="C111" s="19" t="s">
        <v>144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6.96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15</v>
      </c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6.5" customHeight="1">
      <c r="A114" s="34"/>
      <c r="B114" s="35"/>
      <c r="C114" s="34"/>
      <c r="D114" s="34"/>
      <c r="E114" s="122" t="str">
        <f>E7</f>
        <v>Obnova bytového domu Mikovíniho 9, 11, Bratislava</v>
      </c>
      <c r="F114" s="28"/>
      <c r="G114" s="28"/>
      <c r="H114" s="28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2" customHeight="1">
      <c r="A115" s="34"/>
      <c r="B115" s="35"/>
      <c r="C115" s="28" t="s">
        <v>129</v>
      </c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6.5" customHeight="1">
      <c r="A116" s="34"/>
      <c r="B116" s="35"/>
      <c r="C116" s="34"/>
      <c r="D116" s="34"/>
      <c r="E116" s="68" t="str">
        <f>E9</f>
        <v>01 - Odstránenie porúch a zateplenie obvodového plášťa</v>
      </c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6.96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2" customHeight="1">
      <c r="A118" s="34"/>
      <c r="B118" s="35"/>
      <c r="C118" s="28" t="s">
        <v>19</v>
      </c>
      <c r="D118" s="34"/>
      <c r="E118" s="34"/>
      <c r="F118" s="23" t="str">
        <f>F12</f>
        <v>Mikovíniho 9, 11, Bratislava</v>
      </c>
      <c r="G118" s="34"/>
      <c r="H118" s="34"/>
      <c r="I118" s="28" t="s">
        <v>21</v>
      </c>
      <c r="J118" s="70" t="str">
        <f>IF(J12="","",J12)</f>
        <v>21. 10. 2025</v>
      </c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6.96" customHeight="1">
      <c r="A119" s="34"/>
      <c r="B119" s="35"/>
      <c r="C119" s="34"/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25.65" customHeight="1">
      <c r="A120" s="34"/>
      <c r="B120" s="35"/>
      <c r="C120" s="28" t="s">
        <v>23</v>
      </c>
      <c r="D120" s="34"/>
      <c r="E120" s="34"/>
      <c r="F120" s="23" t="str">
        <f>E15</f>
        <v>Bytové družstvo BA III, Kominárska 6, BA - správca</v>
      </c>
      <c r="G120" s="34"/>
      <c r="H120" s="34"/>
      <c r="I120" s="28" t="s">
        <v>29</v>
      </c>
      <c r="J120" s="32" t="str">
        <f>E21</f>
        <v>PF7 s.r.o., Teslova 1, 821 02 Bratislava</v>
      </c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25.65" customHeight="1">
      <c r="A121" s="34"/>
      <c r="B121" s="35"/>
      <c r="C121" s="28" t="s">
        <v>27</v>
      </c>
      <c r="D121" s="34"/>
      <c r="E121" s="34"/>
      <c r="F121" s="23" t="str">
        <f>IF(E18="","",E18)</f>
        <v>Vyplň údaj</v>
      </c>
      <c r="G121" s="34"/>
      <c r="H121" s="34"/>
      <c r="I121" s="28" t="s">
        <v>32</v>
      </c>
      <c r="J121" s="32" t="str">
        <f>E24</f>
        <v>Ing. Hladíková, Ing. Žarnovický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0.32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11" customFormat="1" ht="29.28" customHeight="1">
      <c r="A123" s="152"/>
      <c r="B123" s="153"/>
      <c r="C123" s="154" t="s">
        <v>145</v>
      </c>
      <c r="D123" s="155" t="s">
        <v>61</v>
      </c>
      <c r="E123" s="155" t="s">
        <v>57</v>
      </c>
      <c r="F123" s="155" t="s">
        <v>58</v>
      </c>
      <c r="G123" s="155" t="s">
        <v>146</v>
      </c>
      <c r="H123" s="155" t="s">
        <v>147</v>
      </c>
      <c r="I123" s="155" t="s">
        <v>148</v>
      </c>
      <c r="J123" s="156" t="s">
        <v>133</v>
      </c>
      <c r="K123" s="157" t="s">
        <v>149</v>
      </c>
      <c r="L123" s="158"/>
      <c r="M123" s="87" t="s">
        <v>1</v>
      </c>
      <c r="N123" s="88" t="s">
        <v>40</v>
      </c>
      <c r="O123" s="88" t="s">
        <v>150</v>
      </c>
      <c r="P123" s="88" t="s">
        <v>151</v>
      </c>
      <c r="Q123" s="88" t="s">
        <v>152</v>
      </c>
      <c r="R123" s="88" t="s">
        <v>153</v>
      </c>
      <c r="S123" s="88" t="s">
        <v>154</v>
      </c>
      <c r="T123" s="89" t="s">
        <v>155</v>
      </c>
      <c r="U123" s="152"/>
      <c r="V123" s="152"/>
      <c r="W123" s="152"/>
      <c r="X123" s="152"/>
      <c r="Y123" s="152"/>
      <c r="Z123" s="152"/>
      <c r="AA123" s="152"/>
      <c r="AB123" s="152"/>
      <c r="AC123" s="152"/>
      <c r="AD123" s="152"/>
      <c r="AE123" s="152"/>
    </row>
    <row r="124" s="2" customFormat="1" ht="22.8" customHeight="1">
      <c r="A124" s="34"/>
      <c r="B124" s="35"/>
      <c r="C124" s="94" t="s">
        <v>134</v>
      </c>
      <c r="D124" s="34"/>
      <c r="E124" s="34"/>
      <c r="F124" s="34"/>
      <c r="G124" s="34"/>
      <c r="H124" s="34"/>
      <c r="I124" s="34"/>
      <c r="J124" s="159">
        <f>BK124</f>
        <v>0</v>
      </c>
      <c r="K124" s="34"/>
      <c r="L124" s="35"/>
      <c r="M124" s="90"/>
      <c r="N124" s="74"/>
      <c r="O124" s="91"/>
      <c r="P124" s="160">
        <f>P125+P171</f>
        <v>0</v>
      </c>
      <c r="Q124" s="91"/>
      <c r="R124" s="160">
        <f>R125+R171</f>
        <v>130.21401101719999</v>
      </c>
      <c r="S124" s="91"/>
      <c r="T124" s="161">
        <f>T125+T171</f>
        <v>68.121078839999996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T124" s="15" t="s">
        <v>75</v>
      </c>
      <c r="AU124" s="15" t="s">
        <v>135</v>
      </c>
      <c r="BK124" s="162">
        <f>BK125+BK171</f>
        <v>0</v>
      </c>
    </row>
    <row r="125" s="12" customFormat="1" ht="25.92" customHeight="1">
      <c r="A125" s="12"/>
      <c r="B125" s="163"/>
      <c r="C125" s="12"/>
      <c r="D125" s="164" t="s">
        <v>75</v>
      </c>
      <c r="E125" s="165" t="s">
        <v>156</v>
      </c>
      <c r="F125" s="165" t="s">
        <v>157</v>
      </c>
      <c r="G125" s="12"/>
      <c r="H125" s="12"/>
      <c r="I125" s="166"/>
      <c r="J125" s="167">
        <f>BK125</f>
        <v>0</v>
      </c>
      <c r="K125" s="12"/>
      <c r="L125" s="163"/>
      <c r="M125" s="168"/>
      <c r="N125" s="169"/>
      <c r="O125" s="169"/>
      <c r="P125" s="170">
        <f>P126+P142+P169</f>
        <v>0</v>
      </c>
      <c r="Q125" s="169"/>
      <c r="R125" s="170">
        <f>R126+R142+R169</f>
        <v>118.9784487597</v>
      </c>
      <c r="S125" s="169"/>
      <c r="T125" s="171">
        <f>T126+T142+T169</f>
        <v>67.269918840000003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64" t="s">
        <v>84</v>
      </c>
      <c r="AT125" s="172" t="s">
        <v>75</v>
      </c>
      <c r="AU125" s="172" t="s">
        <v>76</v>
      </c>
      <c r="AY125" s="164" t="s">
        <v>158</v>
      </c>
      <c r="BK125" s="173">
        <f>BK126+BK142+BK169</f>
        <v>0</v>
      </c>
    </row>
    <row r="126" s="12" customFormat="1" ht="22.8" customHeight="1">
      <c r="A126" s="12"/>
      <c r="B126" s="163"/>
      <c r="C126" s="12"/>
      <c r="D126" s="164" t="s">
        <v>75</v>
      </c>
      <c r="E126" s="174" t="s">
        <v>159</v>
      </c>
      <c r="F126" s="174" t="s">
        <v>160</v>
      </c>
      <c r="G126" s="12"/>
      <c r="H126" s="12"/>
      <c r="I126" s="166"/>
      <c r="J126" s="175">
        <f>BK126</f>
        <v>0</v>
      </c>
      <c r="K126" s="12"/>
      <c r="L126" s="163"/>
      <c r="M126" s="168"/>
      <c r="N126" s="169"/>
      <c r="O126" s="169"/>
      <c r="P126" s="170">
        <f>SUM(P127:P141)</f>
        <v>0</v>
      </c>
      <c r="Q126" s="169"/>
      <c r="R126" s="170">
        <f>SUM(R127:R141)</f>
        <v>74.116611322500006</v>
      </c>
      <c r="S126" s="169"/>
      <c r="T126" s="171">
        <f>SUM(T127:T141)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4" t="s">
        <v>84</v>
      </c>
      <c r="AT126" s="172" t="s">
        <v>75</v>
      </c>
      <c r="AU126" s="172" t="s">
        <v>84</v>
      </c>
      <c r="AY126" s="164" t="s">
        <v>158</v>
      </c>
      <c r="BK126" s="173">
        <f>SUM(BK127:BK141)</f>
        <v>0</v>
      </c>
    </row>
    <row r="127" s="2" customFormat="1" ht="24.15" customHeight="1">
      <c r="A127" s="34"/>
      <c r="B127" s="176"/>
      <c r="C127" s="177" t="s">
        <v>84</v>
      </c>
      <c r="D127" s="177" t="s">
        <v>161</v>
      </c>
      <c r="E127" s="178" t="s">
        <v>162</v>
      </c>
      <c r="F127" s="179" t="s">
        <v>163</v>
      </c>
      <c r="G127" s="180" t="s">
        <v>164</v>
      </c>
      <c r="H127" s="181">
        <v>764</v>
      </c>
      <c r="I127" s="182"/>
      <c r="J127" s="183">
        <f>ROUND(I127*H127,2)</f>
        <v>0</v>
      </c>
      <c r="K127" s="184"/>
      <c r="L127" s="35"/>
      <c r="M127" s="185" t="s">
        <v>1</v>
      </c>
      <c r="N127" s="186" t="s">
        <v>42</v>
      </c>
      <c r="O127" s="78"/>
      <c r="P127" s="187">
        <f>O127*H127</f>
        <v>0</v>
      </c>
      <c r="Q127" s="187">
        <v>0.00020471000000000001</v>
      </c>
      <c r="R127" s="187">
        <f>Q127*H127</f>
        <v>0.15639844</v>
      </c>
      <c r="S127" s="187">
        <v>0</v>
      </c>
      <c r="T127" s="188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9" t="s">
        <v>165</v>
      </c>
      <c r="AT127" s="189" t="s">
        <v>161</v>
      </c>
      <c r="AU127" s="189" t="s">
        <v>166</v>
      </c>
      <c r="AY127" s="15" t="s">
        <v>158</v>
      </c>
      <c r="BE127" s="190">
        <f>IF(N127="základná",J127,0)</f>
        <v>0</v>
      </c>
      <c r="BF127" s="190">
        <f>IF(N127="znížená",J127,0)</f>
        <v>0</v>
      </c>
      <c r="BG127" s="190">
        <f>IF(N127="zákl. prenesená",J127,0)</f>
        <v>0</v>
      </c>
      <c r="BH127" s="190">
        <f>IF(N127="zníž. prenesená",J127,0)</f>
        <v>0</v>
      </c>
      <c r="BI127" s="190">
        <f>IF(N127="nulová",J127,0)</f>
        <v>0</v>
      </c>
      <c r="BJ127" s="15" t="s">
        <v>166</v>
      </c>
      <c r="BK127" s="190">
        <f>ROUND(I127*H127,2)</f>
        <v>0</v>
      </c>
      <c r="BL127" s="15" t="s">
        <v>165</v>
      </c>
      <c r="BM127" s="189" t="s">
        <v>167</v>
      </c>
    </row>
    <row r="128" s="2" customFormat="1" ht="24.15" customHeight="1">
      <c r="A128" s="34"/>
      <c r="B128" s="176"/>
      <c r="C128" s="177" t="s">
        <v>166</v>
      </c>
      <c r="D128" s="177" t="s">
        <v>161</v>
      </c>
      <c r="E128" s="178" t="s">
        <v>168</v>
      </c>
      <c r="F128" s="179" t="s">
        <v>169</v>
      </c>
      <c r="G128" s="180" t="s">
        <v>164</v>
      </c>
      <c r="H128" s="181">
        <v>1637.9559999999999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0.00022499999999999999</v>
      </c>
      <c r="R128" s="187">
        <f>Q128*H128</f>
        <v>0.36854009999999998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170</v>
      </c>
    </row>
    <row r="129" s="2" customFormat="1" ht="24.15" customHeight="1">
      <c r="A129" s="34"/>
      <c r="B129" s="176"/>
      <c r="C129" s="177" t="s">
        <v>171</v>
      </c>
      <c r="D129" s="177" t="s">
        <v>161</v>
      </c>
      <c r="E129" s="178" t="s">
        <v>172</v>
      </c>
      <c r="F129" s="179" t="s">
        <v>173</v>
      </c>
      <c r="G129" s="180" t="s">
        <v>164</v>
      </c>
      <c r="H129" s="181">
        <v>1568.8109999999999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0.00040000000000000002</v>
      </c>
      <c r="R129" s="187">
        <f>Q129*H129</f>
        <v>0.62752439999999998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174</v>
      </c>
    </row>
    <row r="130" s="2" customFormat="1" ht="24.15" customHeight="1">
      <c r="A130" s="34"/>
      <c r="B130" s="176"/>
      <c r="C130" s="177" t="s">
        <v>165</v>
      </c>
      <c r="D130" s="177" t="s">
        <v>161</v>
      </c>
      <c r="E130" s="178" t="s">
        <v>175</v>
      </c>
      <c r="F130" s="179" t="s">
        <v>176</v>
      </c>
      <c r="G130" s="180" t="s">
        <v>164</v>
      </c>
      <c r="H130" s="181">
        <v>1568.8109999999999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0.0032200000000000002</v>
      </c>
      <c r="R130" s="187">
        <f>Q130*H130</f>
        <v>5.0515714200000001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177</v>
      </c>
    </row>
    <row r="131" s="2" customFormat="1" ht="24.15" customHeight="1">
      <c r="A131" s="34"/>
      <c r="B131" s="176"/>
      <c r="C131" s="177" t="s">
        <v>178</v>
      </c>
      <c r="D131" s="177" t="s">
        <v>161</v>
      </c>
      <c r="E131" s="178" t="s">
        <v>179</v>
      </c>
      <c r="F131" s="179" t="s">
        <v>180</v>
      </c>
      <c r="G131" s="180" t="s">
        <v>164</v>
      </c>
      <c r="H131" s="181">
        <v>443.57400000000001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0.010500000000000001</v>
      </c>
      <c r="R131" s="187">
        <f>Q131*H131</f>
        <v>4.6575270000000009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181</v>
      </c>
    </row>
    <row r="132" s="2" customFormat="1" ht="33" customHeight="1">
      <c r="A132" s="34"/>
      <c r="B132" s="176"/>
      <c r="C132" s="177" t="s">
        <v>159</v>
      </c>
      <c r="D132" s="177" t="s">
        <v>161</v>
      </c>
      <c r="E132" s="178" t="s">
        <v>182</v>
      </c>
      <c r="F132" s="179" t="s">
        <v>183</v>
      </c>
      <c r="G132" s="180" t="s">
        <v>164</v>
      </c>
      <c r="H132" s="181">
        <v>443.57400000000001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0.0315</v>
      </c>
      <c r="R132" s="187">
        <f>Q132*H132</f>
        <v>13.972581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184</v>
      </c>
    </row>
    <row r="133" s="2" customFormat="1" ht="24.15" customHeight="1">
      <c r="A133" s="34"/>
      <c r="B133" s="176"/>
      <c r="C133" s="177" t="s">
        <v>185</v>
      </c>
      <c r="D133" s="177" t="s">
        <v>161</v>
      </c>
      <c r="E133" s="178" t="s">
        <v>186</v>
      </c>
      <c r="F133" s="179" t="s">
        <v>187</v>
      </c>
      <c r="G133" s="180" t="s">
        <v>188</v>
      </c>
      <c r="H133" s="181">
        <v>2670.6199999999999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0.00054529999999999997</v>
      </c>
      <c r="R133" s="187">
        <f>Q133*H133</f>
        <v>1.456289086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189</v>
      </c>
    </row>
    <row r="134" s="2" customFormat="1" ht="24.15" customHeight="1">
      <c r="A134" s="34"/>
      <c r="B134" s="176"/>
      <c r="C134" s="177" t="s">
        <v>190</v>
      </c>
      <c r="D134" s="177" t="s">
        <v>161</v>
      </c>
      <c r="E134" s="178" t="s">
        <v>191</v>
      </c>
      <c r="F134" s="179" t="s">
        <v>192</v>
      </c>
      <c r="G134" s="180" t="s">
        <v>188</v>
      </c>
      <c r="H134" s="181">
        <v>89.299999999999997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0.00052999999999999998</v>
      </c>
      <c r="R134" s="187">
        <f>Q134*H134</f>
        <v>0.047328999999999996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193</v>
      </c>
    </row>
    <row r="135" s="2" customFormat="1" ht="33" customHeight="1">
      <c r="A135" s="34"/>
      <c r="B135" s="176"/>
      <c r="C135" s="177" t="s">
        <v>194</v>
      </c>
      <c r="D135" s="177" t="s">
        <v>161</v>
      </c>
      <c r="E135" s="178" t="s">
        <v>195</v>
      </c>
      <c r="F135" s="179" t="s">
        <v>196</v>
      </c>
      <c r="G135" s="180" t="s">
        <v>164</v>
      </c>
      <c r="H135" s="181">
        <v>205.48500000000001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0.01236</v>
      </c>
      <c r="R135" s="187">
        <f>Q135*H135</f>
        <v>2.5397946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197</v>
      </c>
    </row>
    <row r="136" s="2" customFormat="1" ht="37.8" customHeight="1">
      <c r="A136" s="34"/>
      <c r="B136" s="176"/>
      <c r="C136" s="177" t="s">
        <v>110</v>
      </c>
      <c r="D136" s="177" t="s">
        <v>161</v>
      </c>
      <c r="E136" s="178" t="s">
        <v>198</v>
      </c>
      <c r="F136" s="179" t="s">
        <v>199</v>
      </c>
      <c r="G136" s="180" t="s">
        <v>164</v>
      </c>
      <c r="H136" s="181">
        <v>51.119999999999997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0.014944000000000001</v>
      </c>
      <c r="R136" s="187">
        <f>Q136*H136</f>
        <v>0.76393728000000005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200</v>
      </c>
    </row>
    <row r="137" s="2" customFormat="1" ht="33" customHeight="1">
      <c r="A137" s="34"/>
      <c r="B137" s="176"/>
      <c r="C137" s="177" t="s">
        <v>113</v>
      </c>
      <c r="D137" s="177" t="s">
        <v>161</v>
      </c>
      <c r="E137" s="178" t="s">
        <v>201</v>
      </c>
      <c r="F137" s="179" t="s">
        <v>202</v>
      </c>
      <c r="G137" s="180" t="s">
        <v>164</v>
      </c>
      <c r="H137" s="181">
        <v>136.34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0.019758999999999999</v>
      </c>
      <c r="R137" s="187">
        <f>Q137*H137</f>
        <v>2.6939420599999999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165</v>
      </c>
      <c r="AT137" s="189" t="s">
        <v>161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203</v>
      </c>
    </row>
    <row r="138" s="2" customFormat="1" ht="33" customHeight="1">
      <c r="A138" s="34"/>
      <c r="B138" s="176"/>
      <c r="C138" s="177" t="s">
        <v>116</v>
      </c>
      <c r="D138" s="177" t="s">
        <v>161</v>
      </c>
      <c r="E138" s="178" t="s">
        <v>204</v>
      </c>
      <c r="F138" s="179" t="s">
        <v>205</v>
      </c>
      <c r="G138" s="180" t="s">
        <v>164</v>
      </c>
      <c r="H138" s="181">
        <v>220.90299999999999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0.025173999999999998</v>
      </c>
      <c r="R138" s="187">
        <f>Q138*H138</f>
        <v>5.5610121219999993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206</v>
      </c>
    </row>
    <row r="139" s="2" customFormat="1" ht="37.8" customHeight="1">
      <c r="A139" s="34"/>
      <c r="B139" s="176"/>
      <c r="C139" s="177" t="s">
        <v>119</v>
      </c>
      <c r="D139" s="177" t="s">
        <v>161</v>
      </c>
      <c r="E139" s="178" t="s">
        <v>207</v>
      </c>
      <c r="F139" s="179" t="s">
        <v>208</v>
      </c>
      <c r="G139" s="180" t="s">
        <v>164</v>
      </c>
      <c r="H139" s="181">
        <v>896.83500000000004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0.034894000000000001</v>
      </c>
      <c r="R139" s="187">
        <f>Q139*H139</f>
        <v>31.294160490000003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166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209</v>
      </c>
    </row>
    <row r="140" s="2" customFormat="1" ht="37.8" customHeight="1">
      <c r="A140" s="34"/>
      <c r="B140" s="176"/>
      <c r="C140" s="177" t="s">
        <v>122</v>
      </c>
      <c r="D140" s="177" t="s">
        <v>161</v>
      </c>
      <c r="E140" s="178" t="s">
        <v>210</v>
      </c>
      <c r="F140" s="179" t="s">
        <v>211</v>
      </c>
      <c r="G140" s="180" t="s">
        <v>164</v>
      </c>
      <c r="H140" s="181">
        <v>263.613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0.018686500000000002</v>
      </c>
      <c r="R140" s="187">
        <f>Q140*H140</f>
        <v>4.9260043245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212</v>
      </c>
    </row>
    <row r="141" s="2" customFormat="1" ht="16.5" customHeight="1">
      <c r="A141" s="34"/>
      <c r="B141" s="176"/>
      <c r="C141" s="177" t="s">
        <v>125</v>
      </c>
      <c r="D141" s="177" t="s">
        <v>161</v>
      </c>
      <c r="E141" s="178" t="s">
        <v>213</v>
      </c>
      <c r="F141" s="179" t="s">
        <v>214</v>
      </c>
      <c r="G141" s="180" t="s">
        <v>164</v>
      </c>
      <c r="H141" s="181">
        <v>1774.2960000000001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</v>
      </c>
      <c r="R141" s="187">
        <f>Q141*H141</f>
        <v>0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165</v>
      </c>
      <c r="AT141" s="189" t="s">
        <v>161</v>
      </c>
      <c r="AU141" s="189" t="s">
        <v>166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165</v>
      </c>
      <c r="BM141" s="189" t="s">
        <v>215</v>
      </c>
    </row>
    <row r="142" s="12" customFormat="1" ht="22.8" customHeight="1">
      <c r="A142" s="12"/>
      <c r="B142" s="163"/>
      <c r="C142" s="12"/>
      <c r="D142" s="164" t="s">
        <v>75</v>
      </c>
      <c r="E142" s="174" t="s">
        <v>194</v>
      </c>
      <c r="F142" s="174" t="s">
        <v>216</v>
      </c>
      <c r="G142" s="12"/>
      <c r="H142" s="12"/>
      <c r="I142" s="166"/>
      <c r="J142" s="175">
        <f>BK142</f>
        <v>0</v>
      </c>
      <c r="K142" s="12"/>
      <c r="L142" s="163"/>
      <c r="M142" s="168"/>
      <c r="N142" s="169"/>
      <c r="O142" s="169"/>
      <c r="P142" s="170">
        <f>SUM(P143:P168)</f>
        <v>0</v>
      </c>
      <c r="Q142" s="169"/>
      <c r="R142" s="170">
        <f>SUM(R143:R168)</f>
        <v>44.861837437199995</v>
      </c>
      <c r="S142" s="169"/>
      <c r="T142" s="171">
        <f>SUM(T143:T168)</f>
        <v>67.269918840000003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164" t="s">
        <v>84</v>
      </c>
      <c r="AT142" s="172" t="s">
        <v>75</v>
      </c>
      <c r="AU142" s="172" t="s">
        <v>84</v>
      </c>
      <c r="AY142" s="164" t="s">
        <v>158</v>
      </c>
      <c r="BK142" s="173">
        <f>SUM(BK143:BK168)</f>
        <v>0</v>
      </c>
    </row>
    <row r="143" s="2" customFormat="1" ht="33" customHeight="1">
      <c r="A143" s="34"/>
      <c r="B143" s="176"/>
      <c r="C143" s="177" t="s">
        <v>217</v>
      </c>
      <c r="D143" s="177" t="s">
        <v>161</v>
      </c>
      <c r="E143" s="178" t="s">
        <v>218</v>
      </c>
      <c r="F143" s="179" t="s">
        <v>219</v>
      </c>
      <c r="G143" s="180" t="s">
        <v>164</v>
      </c>
      <c r="H143" s="181">
        <v>2161.8800000000001</v>
      </c>
      <c r="I143" s="182"/>
      <c r="J143" s="183">
        <f>ROUND(I143*H143,2)</f>
        <v>0</v>
      </c>
      <c r="K143" s="184"/>
      <c r="L143" s="35"/>
      <c r="M143" s="185" t="s">
        <v>1</v>
      </c>
      <c r="N143" s="186" t="s">
        <v>42</v>
      </c>
      <c r="O143" s="78"/>
      <c r="P143" s="187">
        <f>O143*H143</f>
        <v>0</v>
      </c>
      <c r="Q143" s="187">
        <v>0.020219999999999998</v>
      </c>
      <c r="R143" s="187">
        <f>Q143*H143</f>
        <v>43.713213599999996</v>
      </c>
      <c r="S143" s="187">
        <v>0</v>
      </c>
      <c r="T143" s="188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89" t="s">
        <v>165</v>
      </c>
      <c r="AT143" s="189" t="s">
        <v>161</v>
      </c>
      <c r="AU143" s="189" t="s">
        <v>166</v>
      </c>
      <c r="AY143" s="15" t="s">
        <v>158</v>
      </c>
      <c r="BE143" s="190">
        <f>IF(N143="základná",J143,0)</f>
        <v>0</v>
      </c>
      <c r="BF143" s="190">
        <f>IF(N143="znížená",J143,0)</f>
        <v>0</v>
      </c>
      <c r="BG143" s="190">
        <f>IF(N143="zákl. prenesená",J143,0)</f>
        <v>0</v>
      </c>
      <c r="BH143" s="190">
        <f>IF(N143="zníž. prenesená",J143,0)</f>
        <v>0</v>
      </c>
      <c r="BI143" s="190">
        <f>IF(N143="nulová",J143,0)</f>
        <v>0</v>
      </c>
      <c r="BJ143" s="15" t="s">
        <v>166</v>
      </c>
      <c r="BK143" s="190">
        <f>ROUND(I143*H143,2)</f>
        <v>0</v>
      </c>
      <c r="BL143" s="15" t="s">
        <v>165</v>
      </c>
      <c r="BM143" s="189" t="s">
        <v>220</v>
      </c>
    </row>
    <row r="144" s="2" customFormat="1" ht="37.8" customHeight="1">
      <c r="A144" s="34"/>
      <c r="B144" s="176"/>
      <c r="C144" s="177" t="s">
        <v>221</v>
      </c>
      <c r="D144" s="177" t="s">
        <v>161</v>
      </c>
      <c r="E144" s="178" t="s">
        <v>222</v>
      </c>
      <c r="F144" s="179" t="s">
        <v>223</v>
      </c>
      <c r="G144" s="180" t="s">
        <v>164</v>
      </c>
      <c r="H144" s="181">
        <v>2161.8800000000001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224</v>
      </c>
    </row>
    <row r="145" s="2" customFormat="1" ht="37.8" customHeight="1">
      <c r="A145" s="34"/>
      <c r="B145" s="176"/>
      <c r="C145" s="177" t="s">
        <v>225</v>
      </c>
      <c r="D145" s="177" t="s">
        <v>161</v>
      </c>
      <c r="E145" s="178" t="s">
        <v>226</v>
      </c>
      <c r="F145" s="179" t="s">
        <v>227</v>
      </c>
      <c r="G145" s="180" t="s">
        <v>164</v>
      </c>
      <c r="H145" s="181">
        <v>6485.6400000000003</v>
      </c>
      <c r="I145" s="182"/>
      <c r="J145" s="183">
        <f>ROUND(I145*H145,2)</f>
        <v>0</v>
      </c>
      <c r="K145" s="184"/>
      <c r="L145" s="35"/>
      <c r="M145" s="185" t="s">
        <v>1</v>
      </c>
      <c r="N145" s="186" t="s">
        <v>42</v>
      </c>
      <c r="O145" s="78"/>
      <c r="P145" s="187">
        <f>O145*H145</f>
        <v>0</v>
      </c>
      <c r="Q145" s="187">
        <v>0</v>
      </c>
      <c r="R145" s="187">
        <f>Q145*H145</f>
        <v>0</v>
      </c>
      <c r="S145" s="187">
        <v>0</v>
      </c>
      <c r="T145" s="188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165</v>
      </c>
      <c r="AT145" s="189" t="s">
        <v>161</v>
      </c>
      <c r="AU145" s="189" t="s">
        <v>166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165</v>
      </c>
      <c r="BM145" s="189" t="s">
        <v>228</v>
      </c>
    </row>
    <row r="146" s="2" customFormat="1">
      <c r="A146" s="34"/>
      <c r="B146" s="35"/>
      <c r="C146" s="34"/>
      <c r="D146" s="191" t="s">
        <v>229</v>
      </c>
      <c r="E146" s="34"/>
      <c r="F146" s="192" t="s">
        <v>230</v>
      </c>
      <c r="G146" s="34"/>
      <c r="H146" s="34"/>
      <c r="I146" s="193"/>
      <c r="J146" s="34"/>
      <c r="K146" s="34"/>
      <c r="L146" s="35"/>
      <c r="M146" s="194"/>
      <c r="N146" s="195"/>
      <c r="O146" s="78"/>
      <c r="P146" s="78"/>
      <c r="Q146" s="78"/>
      <c r="R146" s="78"/>
      <c r="S146" s="78"/>
      <c r="T146" s="79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T146" s="15" t="s">
        <v>229</v>
      </c>
      <c r="AU146" s="15" t="s">
        <v>166</v>
      </c>
    </row>
    <row r="147" s="2" customFormat="1" ht="16.5" customHeight="1">
      <c r="A147" s="34"/>
      <c r="B147" s="176"/>
      <c r="C147" s="177" t="s">
        <v>231</v>
      </c>
      <c r="D147" s="177" t="s">
        <v>161</v>
      </c>
      <c r="E147" s="178" t="s">
        <v>232</v>
      </c>
      <c r="F147" s="179" t="s">
        <v>233</v>
      </c>
      <c r="G147" s="180" t="s">
        <v>164</v>
      </c>
      <c r="H147" s="181">
        <v>2161.8800000000001</v>
      </c>
      <c r="I147" s="182"/>
      <c r="J147" s="183">
        <f>ROUND(I147*H147,2)</f>
        <v>0</v>
      </c>
      <c r="K147" s="184"/>
      <c r="L147" s="35"/>
      <c r="M147" s="185" t="s">
        <v>1</v>
      </c>
      <c r="N147" s="186" t="s">
        <v>42</v>
      </c>
      <c r="O147" s="78"/>
      <c r="P147" s="187">
        <f>O147*H147</f>
        <v>0</v>
      </c>
      <c r="Q147" s="187">
        <v>5.4939999999999999E-05</v>
      </c>
      <c r="R147" s="187">
        <f>Q147*H147</f>
        <v>0.11877368720000001</v>
      </c>
      <c r="S147" s="187">
        <v>0</v>
      </c>
      <c r="T147" s="188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165</v>
      </c>
      <c r="AT147" s="189" t="s">
        <v>161</v>
      </c>
      <c r="AU147" s="189" t="s">
        <v>166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165</v>
      </c>
      <c r="BM147" s="189" t="s">
        <v>234</v>
      </c>
    </row>
    <row r="148" s="2" customFormat="1" ht="16.5" customHeight="1">
      <c r="A148" s="34"/>
      <c r="B148" s="176"/>
      <c r="C148" s="177" t="s">
        <v>235</v>
      </c>
      <c r="D148" s="177" t="s">
        <v>161</v>
      </c>
      <c r="E148" s="178" t="s">
        <v>236</v>
      </c>
      <c r="F148" s="179" t="s">
        <v>237</v>
      </c>
      <c r="G148" s="180" t="s">
        <v>164</v>
      </c>
      <c r="H148" s="181">
        <v>2161.8800000000001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238</v>
      </c>
    </row>
    <row r="149" s="2" customFormat="1" ht="16.5" customHeight="1">
      <c r="A149" s="34"/>
      <c r="B149" s="176"/>
      <c r="C149" s="177" t="s">
        <v>239</v>
      </c>
      <c r="D149" s="177" t="s">
        <v>161</v>
      </c>
      <c r="E149" s="178" t="s">
        <v>240</v>
      </c>
      <c r="F149" s="179" t="s">
        <v>241</v>
      </c>
      <c r="G149" s="180" t="s">
        <v>188</v>
      </c>
      <c r="H149" s="181">
        <v>89.299999999999997</v>
      </c>
      <c r="I149" s="182"/>
      <c r="J149" s="183">
        <f>ROUND(I149*H149,2)</f>
        <v>0</v>
      </c>
      <c r="K149" s="184"/>
      <c r="L149" s="35"/>
      <c r="M149" s="185" t="s">
        <v>1</v>
      </c>
      <c r="N149" s="186" t="s">
        <v>42</v>
      </c>
      <c r="O149" s="78"/>
      <c r="P149" s="187">
        <f>O149*H149</f>
        <v>0</v>
      </c>
      <c r="Q149" s="187">
        <v>0.000252</v>
      </c>
      <c r="R149" s="187">
        <f>Q149*H149</f>
        <v>0.022503599999999999</v>
      </c>
      <c r="S149" s="187">
        <v>0</v>
      </c>
      <c r="T149" s="188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9" t="s">
        <v>165</v>
      </c>
      <c r="AT149" s="189" t="s">
        <v>161</v>
      </c>
      <c r="AU149" s="189" t="s">
        <v>166</v>
      </c>
      <c r="AY149" s="15" t="s">
        <v>158</v>
      </c>
      <c r="BE149" s="190">
        <f>IF(N149="základná",J149,0)</f>
        <v>0</v>
      </c>
      <c r="BF149" s="190">
        <f>IF(N149="znížená",J149,0)</f>
        <v>0</v>
      </c>
      <c r="BG149" s="190">
        <f>IF(N149="zákl. prenesená",J149,0)</f>
        <v>0</v>
      </c>
      <c r="BH149" s="190">
        <f>IF(N149="zníž. prenesená",J149,0)</f>
        <v>0</v>
      </c>
      <c r="BI149" s="190">
        <f>IF(N149="nulová",J149,0)</f>
        <v>0</v>
      </c>
      <c r="BJ149" s="15" t="s">
        <v>166</v>
      </c>
      <c r="BK149" s="190">
        <f>ROUND(I149*H149,2)</f>
        <v>0</v>
      </c>
      <c r="BL149" s="15" t="s">
        <v>165</v>
      </c>
      <c r="BM149" s="189" t="s">
        <v>242</v>
      </c>
    </row>
    <row r="150" s="2" customFormat="1" ht="16.5" customHeight="1">
      <c r="A150" s="34"/>
      <c r="B150" s="176"/>
      <c r="C150" s="177" t="s">
        <v>243</v>
      </c>
      <c r="D150" s="177" t="s">
        <v>161</v>
      </c>
      <c r="E150" s="178" t="s">
        <v>244</v>
      </c>
      <c r="F150" s="179" t="s">
        <v>245</v>
      </c>
      <c r="G150" s="180" t="s">
        <v>188</v>
      </c>
      <c r="H150" s="181">
        <v>1766.02</v>
      </c>
      <c r="I150" s="182"/>
      <c r="J150" s="183">
        <f>ROUND(I150*H150,2)</f>
        <v>0</v>
      </c>
      <c r="K150" s="184"/>
      <c r="L150" s="35"/>
      <c r="M150" s="185" t="s">
        <v>1</v>
      </c>
      <c r="N150" s="186" t="s">
        <v>42</v>
      </c>
      <c r="O150" s="78"/>
      <c r="P150" s="187">
        <f>O150*H150</f>
        <v>0</v>
      </c>
      <c r="Q150" s="187">
        <v>0.000231</v>
      </c>
      <c r="R150" s="187">
        <f>Q150*H150</f>
        <v>0.40795061999999999</v>
      </c>
      <c r="S150" s="187">
        <v>0</v>
      </c>
      <c r="T150" s="188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165</v>
      </c>
      <c r="AT150" s="189" t="s">
        <v>161</v>
      </c>
      <c r="AU150" s="189" t="s">
        <v>166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246</v>
      </c>
    </row>
    <row r="151" s="2" customFormat="1" ht="16.5" customHeight="1">
      <c r="A151" s="34"/>
      <c r="B151" s="176"/>
      <c r="C151" s="177" t="s">
        <v>7</v>
      </c>
      <c r="D151" s="177" t="s">
        <v>161</v>
      </c>
      <c r="E151" s="178" t="s">
        <v>247</v>
      </c>
      <c r="F151" s="179" t="s">
        <v>248</v>
      </c>
      <c r="G151" s="180" t="s">
        <v>188</v>
      </c>
      <c r="H151" s="181">
        <v>443.80000000000001</v>
      </c>
      <c r="I151" s="182"/>
      <c r="J151" s="183">
        <f>ROUND(I151*H151,2)</f>
        <v>0</v>
      </c>
      <c r="K151" s="184"/>
      <c r="L151" s="35"/>
      <c r="M151" s="185" t="s">
        <v>1</v>
      </c>
      <c r="N151" s="186" t="s">
        <v>42</v>
      </c>
      <c r="O151" s="78"/>
      <c r="P151" s="187">
        <f>O151*H151</f>
        <v>0</v>
      </c>
      <c r="Q151" s="187">
        <v>0.00026249999999999998</v>
      </c>
      <c r="R151" s="187">
        <f>Q151*H151</f>
        <v>0.11649749999999999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9" t="s">
        <v>165</v>
      </c>
      <c r="AT151" s="189" t="s">
        <v>161</v>
      </c>
      <c r="AU151" s="189" t="s">
        <v>166</v>
      </c>
      <c r="AY151" s="15" t="s">
        <v>158</v>
      </c>
      <c r="BE151" s="190">
        <f>IF(N151="základná",J151,0)</f>
        <v>0</v>
      </c>
      <c r="BF151" s="190">
        <f>IF(N151="znížená",J151,0)</f>
        <v>0</v>
      </c>
      <c r="BG151" s="190">
        <f>IF(N151="zákl. prenesená",J151,0)</f>
        <v>0</v>
      </c>
      <c r="BH151" s="190">
        <f>IF(N151="zníž. prenesená",J151,0)</f>
        <v>0</v>
      </c>
      <c r="BI151" s="190">
        <f>IF(N151="nulová",J151,0)</f>
        <v>0</v>
      </c>
      <c r="BJ151" s="15" t="s">
        <v>166</v>
      </c>
      <c r="BK151" s="190">
        <f>ROUND(I151*H151,2)</f>
        <v>0</v>
      </c>
      <c r="BL151" s="15" t="s">
        <v>165</v>
      </c>
      <c r="BM151" s="189" t="s">
        <v>249</v>
      </c>
    </row>
    <row r="152" s="2" customFormat="1" ht="16.5" customHeight="1">
      <c r="A152" s="34"/>
      <c r="B152" s="176"/>
      <c r="C152" s="177" t="s">
        <v>250</v>
      </c>
      <c r="D152" s="177" t="s">
        <v>161</v>
      </c>
      <c r="E152" s="178" t="s">
        <v>251</v>
      </c>
      <c r="F152" s="179" t="s">
        <v>252</v>
      </c>
      <c r="G152" s="180" t="s">
        <v>188</v>
      </c>
      <c r="H152" s="181">
        <v>393</v>
      </c>
      <c r="I152" s="182"/>
      <c r="J152" s="183">
        <f>ROUND(I152*H152,2)</f>
        <v>0</v>
      </c>
      <c r="K152" s="184"/>
      <c r="L152" s="35"/>
      <c r="M152" s="185" t="s">
        <v>1</v>
      </c>
      <c r="N152" s="186" t="s">
        <v>42</v>
      </c>
      <c r="O152" s="78"/>
      <c r="P152" s="187">
        <f>O152*H152</f>
        <v>0</v>
      </c>
      <c r="Q152" s="187">
        <v>0.00015750000000000001</v>
      </c>
      <c r="R152" s="187">
        <f>Q152*H152</f>
        <v>0.061897500000000001</v>
      </c>
      <c r="S152" s="187">
        <v>0</v>
      </c>
      <c r="T152" s="188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89" t="s">
        <v>165</v>
      </c>
      <c r="AT152" s="189" t="s">
        <v>161</v>
      </c>
      <c r="AU152" s="189" t="s">
        <v>166</v>
      </c>
      <c r="AY152" s="15" t="s">
        <v>158</v>
      </c>
      <c r="BE152" s="190">
        <f>IF(N152="základná",J152,0)</f>
        <v>0</v>
      </c>
      <c r="BF152" s="190">
        <f>IF(N152="znížená",J152,0)</f>
        <v>0</v>
      </c>
      <c r="BG152" s="190">
        <f>IF(N152="zákl. prenesená",J152,0)</f>
        <v>0</v>
      </c>
      <c r="BH152" s="190">
        <f>IF(N152="zníž. prenesená",J152,0)</f>
        <v>0</v>
      </c>
      <c r="BI152" s="190">
        <f>IF(N152="nulová",J152,0)</f>
        <v>0</v>
      </c>
      <c r="BJ152" s="15" t="s">
        <v>166</v>
      </c>
      <c r="BK152" s="190">
        <f>ROUND(I152*H152,2)</f>
        <v>0</v>
      </c>
      <c r="BL152" s="15" t="s">
        <v>165</v>
      </c>
      <c r="BM152" s="189" t="s">
        <v>253</v>
      </c>
    </row>
    <row r="153" s="2" customFormat="1" ht="21.75" customHeight="1">
      <c r="A153" s="34"/>
      <c r="B153" s="176"/>
      <c r="C153" s="177" t="s">
        <v>254</v>
      </c>
      <c r="D153" s="177" t="s">
        <v>161</v>
      </c>
      <c r="E153" s="178" t="s">
        <v>255</v>
      </c>
      <c r="F153" s="179" t="s">
        <v>256</v>
      </c>
      <c r="G153" s="180" t="s">
        <v>188</v>
      </c>
      <c r="H153" s="181">
        <v>1658.22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0.00024149999999999999</v>
      </c>
      <c r="R153" s="187">
        <f>Q153*H153</f>
        <v>0.40046012999999997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165</v>
      </c>
      <c r="AT153" s="189" t="s">
        <v>161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257</v>
      </c>
    </row>
    <row r="154" s="2" customFormat="1" ht="24.15" customHeight="1">
      <c r="A154" s="34"/>
      <c r="B154" s="176"/>
      <c r="C154" s="177" t="s">
        <v>258</v>
      </c>
      <c r="D154" s="177" t="s">
        <v>161</v>
      </c>
      <c r="E154" s="178" t="s">
        <v>259</v>
      </c>
      <c r="F154" s="179" t="s">
        <v>260</v>
      </c>
      <c r="G154" s="180" t="s">
        <v>261</v>
      </c>
      <c r="H154" s="181">
        <v>112</v>
      </c>
      <c r="I154" s="182"/>
      <c r="J154" s="183">
        <f>ROUND(I154*H154,2)</f>
        <v>0</v>
      </c>
      <c r="K154" s="184"/>
      <c r="L154" s="35"/>
      <c r="M154" s="185" t="s">
        <v>1</v>
      </c>
      <c r="N154" s="186" t="s">
        <v>42</v>
      </c>
      <c r="O154" s="78"/>
      <c r="P154" s="187">
        <f>O154*H154</f>
        <v>0</v>
      </c>
      <c r="Q154" s="187">
        <v>2.34E-05</v>
      </c>
      <c r="R154" s="187">
        <f>Q154*H154</f>
        <v>0.0026208</v>
      </c>
      <c r="S154" s="187">
        <v>0</v>
      </c>
      <c r="T154" s="188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89" t="s">
        <v>165</v>
      </c>
      <c r="AT154" s="189" t="s">
        <v>161</v>
      </c>
      <c r="AU154" s="189" t="s">
        <v>166</v>
      </c>
      <c r="AY154" s="15" t="s">
        <v>158</v>
      </c>
      <c r="BE154" s="190">
        <f>IF(N154="základná",J154,0)</f>
        <v>0</v>
      </c>
      <c r="BF154" s="190">
        <f>IF(N154="znížená",J154,0)</f>
        <v>0</v>
      </c>
      <c r="BG154" s="190">
        <f>IF(N154="zákl. prenesená",J154,0)</f>
        <v>0</v>
      </c>
      <c r="BH154" s="190">
        <f>IF(N154="zníž. prenesená",J154,0)</f>
        <v>0</v>
      </c>
      <c r="BI154" s="190">
        <f>IF(N154="nulová",J154,0)</f>
        <v>0</v>
      </c>
      <c r="BJ154" s="15" t="s">
        <v>166</v>
      </c>
      <c r="BK154" s="190">
        <f>ROUND(I154*H154,2)</f>
        <v>0</v>
      </c>
      <c r="BL154" s="15" t="s">
        <v>165</v>
      </c>
      <c r="BM154" s="189" t="s">
        <v>262</v>
      </c>
    </row>
    <row r="155" s="2" customFormat="1" ht="24.15" customHeight="1">
      <c r="A155" s="34"/>
      <c r="B155" s="176"/>
      <c r="C155" s="196" t="s">
        <v>263</v>
      </c>
      <c r="D155" s="196" t="s">
        <v>264</v>
      </c>
      <c r="E155" s="197" t="s">
        <v>265</v>
      </c>
      <c r="F155" s="198" t="s">
        <v>266</v>
      </c>
      <c r="G155" s="199" t="s">
        <v>261</v>
      </c>
      <c r="H155" s="200">
        <v>112</v>
      </c>
      <c r="I155" s="201"/>
      <c r="J155" s="202">
        <f>ROUND(I155*H155,2)</f>
        <v>0</v>
      </c>
      <c r="K155" s="203"/>
      <c r="L155" s="204"/>
      <c r="M155" s="205" t="s">
        <v>1</v>
      </c>
      <c r="N155" s="206" t="s">
        <v>42</v>
      </c>
      <c r="O155" s="78"/>
      <c r="P155" s="187">
        <f>O155*H155</f>
        <v>0</v>
      </c>
      <c r="Q155" s="187">
        <v>0.00016000000000000001</v>
      </c>
      <c r="R155" s="187">
        <f>Q155*H155</f>
        <v>0.017920000000000002</v>
      </c>
      <c r="S155" s="187">
        <v>0</v>
      </c>
      <c r="T155" s="188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190</v>
      </c>
      <c r="AT155" s="189" t="s">
        <v>264</v>
      </c>
      <c r="AU155" s="189" t="s">
        <v>166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165</v>
      </c>
      <c r="BM155" s="189" t="s">
        <v>267</v>
      </c>
    </row>
    <row r="156" s="2" customFormat="1" ht="16.5" customHeight="1">
      <c r="A156" s="34"/>
      <c r="B156" s="176"/>
      <c r="C156" s="177" t="s">
        <v>268</v>
      </c>
      <c r="D156" s="177" t="s">
        <v>161</v>
      </c>
      <c r="E156" s="178" t="s">
        <v>269</v>
      </c>
      <c r="F156" s="179" t="s">
        <v>270</v>
      </c>
      <c r="G156" s="180" t="s">
        <v>164</v>
      </c>
      <c r="H156" s="181">
        <v>392.20299999999997</v>
      </c>
      <c r="I156" s="182"/>
      <c r="J156" s="183">
        <f>ROUND(I156*H156,2)</f>
        <v>0</v>
      </c>
      <c r="K156" s="184"/>
      <c r="L156" s="35"/>
      <c r="M156" s="185" t="s">
        <v>1</v>
      </c>
      <c r="N156" s="186" t="s">
        <v>42</v>
      </c>
      <c r="O156" s="78"/>
      <c r="P156" s="187">
        <f>O156*H156</f>
        <v>0</v>
      </c>
      <c r="Q156" s="187">
        <v>0</v>
      </c>
      <c r="R156" s="187">
        <f>Q156*H156</f>
        <v>0</v>
      </c>
      <c r="S156" s="187">
        <v>0.058999999999999997</v>
      </c>
      <c r="T156" s="188">
        <f>S156*H156</f>
        <v>23.139976999999998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89" t="s">
        <v>165</v>
      </c>
      <c r="AT156" s="189" t="s">
        <v>161</v>
      </c>
      <c r="AU156" s="189" t="s">
        <v>166</v>
      </c>
      <c r="AY156" s="15" t="s">
        <v>158</v>
      </c>
      <c r="BE156" s="190">
        <f>IF(N156="základná",J156,0)</f>
        <v>0</v>
      </c>
      <c r="BF156" s="190">
        <f>IF(N156="znížená",J156,0)</f>
        <v>0</v>
      </c>
      <c r="BG156" s="190">
        <f>IF(N156="zákl. prenesená",J156,0)</f>
        <v>0</v>
      </c>
      <c r="BH156" s="190">
        <f>IF(N156="zníž. prenesená",J156,0)</f>
        <v>0</v>
      </c>
      <c r="BI156" s="190">
        <f>IF(N156="nulová",J156,0)</f>
        <v>0</v>
      </c>
      <c r="BJ156" s="15" t="s">
        <v>166</v>
      </c>
      <c r="BK156" s="190">
        <f>ROUND(I156*H156,2)</f>
        <v>0</v>
      </c>
      <c r="BL156" s="15" t="s">
        <v>165</v>
      </c>
      <c r="BM156" s="189" t="s">
        <v>271</v>
      </c>
    </row>
    <row r="157" s="2" customFormat="1" ht="33" customHeight="1">
      <c r="A157" s="34"/>
      <c r="B157" s="176"/>
      <c r="C157" s="177" t="s">
        <v>272</v>
      </c>
      <c r="D157" s="177" t="s">
        <v>161</v>
      </c>
      <c r="E157" s="178" t="s">
        <v>273</v>
      </c>
      <c r="F157" s="179" t="s">
        <v>274</v>
      </c>
      <c r="G157" s="180" t="s">
        <v>164</v>
      </c>
      <c r="H157" s="181">
        <v>205.48500000000001</v>
      </c>
      <c r="I157" s="182"/>
      <c r="J157" s="183">
        <f>ROUND(I157*H157,2)</f>
        <v>0</v>
      </c>
      <c r="K157" s="184"/>
      <c r="L157" s="35"/>
      <c r="M157" s="185" t="s">
        <v>1</v>
      </c>
      <c r="N157" s="186" t="s">
        <v>42</v>
      </c>
      <c r="O157" s="78"/>
      <c r="P157" s="187">
        <f>O157*H157</f>
        <v>0</v>
      </c>
      <c r="Q157" s="187">
        <v>0</v>
      </c>
      <c r="R157" s="187">
        <f>Q157*H157</f>
        <v>0</v>
      </c>
      <c r="S157" s="187">
        <v>0.088999999999999996</v>
      </c>
      <c r="T157" s="188">
        <f>S157*H157</f>
        <v>18.288164999999999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89" t="s">
        <v>165</v>
      </c>
      <c r="AT157" s="189" t="s">
        <v>161</v>
      </c>
      <c r="AU157" s="189" t="s">
        <v>166</v>
      </c>
      <c r="AY157" s="15" t="s">
        <v>158</v>
      </c>
      <c r="BE157" s="190">
        <f>IF(N157="základná",J157,0)</f>
        <v>0</v>
      </c>
      <c r="BF157" s="190">
        <f>IF(N157="znížená",J157,0)</f>
        <v>0</v>
      </c>
      <c r="BG157" s="190">
        <f>IF(N157="zákl. prenesená",J157,0)</f>
        <v>0</v>
      </c>
      <c r="BH157" s="190">
        <f>IF(N157="zníž. prenesená",J157,0)</f>
        <v>0</v>
      </c>
      <c r="BI157" s="190">
        <f>IF(N157="nulová",J157,0)</f>
        <v>0</v>
      </c>
      <c r="BJ157" s="15" t="s">
        <v>166</v>
      </c>
      <c r="BK157" s="190">
        <f>ROUND(I157*H157,2)</f>
        <v>0</v>
      </c>
      <c r="BL157" s="15" t="s">
        <v>165</v>
      </c>
      <c r="BM157" s="189" t="s">
        <v>275</v>
      </c>
    </row>
    <row r="158" s="2" customFormat="1" ht="44.25" customHeight="1">
      <c r="A158" s="34"/>
      <c r="B158" s="176"/>
      <c r="C158" s="177" t="s">
        <v>276</v>
      </c>
      <c r="D158" s="177" t="s">
        <v>161</v>
      </c>
      <c r="E158" s="178" t="s">
        <v>277</v>
      </c>
      <c r="F158" s="179" t="s">
        <v>278</v>
      </c>
      <c r="G158" s="180" t="s">
        <v>164</v>
      </c>
      <c r="H158" s="181">
        <v>1432.471</v>
      </c>
      <c r="I158" s="182"/>
      <c r="J158" s="183">
        <f>ROUND(I158*H158,2)</f>
        <v>0</v>
      </c>
      <c r="K158" s="184"/>
      <c r="L158" s="35"/>
      <c r="M158" s="185" t="s">
        <v>1</v>
      </c>
      <c r="N158" s="186" t="s">
        <v>42</v>
      </c>
      <c r="O158" s="78"/>
      <c r="P158" s="187">
        <f>O158*H158</f>
        <v>0</v>
      </c>
      <c r="Q158" s="187">
        <v>0</v>
      </c>
      <c r="R158" s="187">
        <f>Q158*H158</f>
        <v>0</v>
      </c>
      <c r="S158" s="187">
        <v>0.01804</v>
      </c>
      <c r="T158" s="188">
        <f>S158*H158</f>
        <v>25.841776840000001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89" t="s">
        <v>165</v>
      </c>
      <c r="AT158" s="189" t="s">
        <v>161</v>
      </c>
      <c r="AU158" s="189" t="s">
        <v>166</v>
      </c>
      <c r="AY158" s="15" t="s">
        <v>158</v>
      </c>
      <c r="BE158" s="190">
        <f>IF(N158="základná",J158,0)</f>
        <v>0</v>
      </c>
      <c r="BF158" s="190">
        <f>IF(N158="znížená",J158,0)</f>
        <v>0</v>
      </c>
      <c r="BG158" s="190">
        <f>IF(N158="zákl. prenesená",J158,0)</f>
        <v>0</v>
      </c>
      <c r="BH158" s="190">
        <f>IF(N158="zníž. prenesená",J158,0)</f>
        <v>0</v>
      </c>
      <c r="BI158" s="190">
        <f>IF(N158="nulová",J158,0)</f>
        <v>0</v>
      </c>
      <c r="BJ158" s="15" t="s">
        <v>166</v>
      </c>
      <c r="BK158" s="190">
        <f>ROUND(I158*H158,2)</f>
        <v>0</v>
      </c>
      <c r="BL158" s="15" t="s">
        <v>165</v>
      </c>
      <c r="BM158" s="189" t="s">
        <v>279</v>
      </c>
    </row>
    <row r="159" s="2" customFormat="1" ht="24.15" customHeight="1">
      <c r="A159" s="34"/>
      <c r="B159" s="176"/>
      <c r="C159" s="177" t="s">
        <v>280</v>
      </c>
      <c r="D159" s="177" t="s">
        <v>161</v>
      </c>
      <c r="E159" s="178" t="s">
        <v>281</v>
      </c>
      <c r="F159" s="179" t="s">
        <v>282</v>
      </c>
      <c r="G159" s="180" t="s">
        <v>283</v>
      </c>
      <c r="H159" s="181">
        <v>68.120999999999995</v>
      </c>
      <c r="I159" s="182"/>
      <c r="J159" s="183">
        <f>ROUND(I159*H159,2)</f>
        <v>0</v>
      </c>
      <c r="K159" s="184"/>
      <c r="L159" s="35"/>
      <c r="M159" s="185" t="s">
        <v>1</v>
      </c>
      <c r="N159" s="186" t="s">
        <v>42</v>
      </c>
      <c r="O159" s="78"/>
      <c r="P159" s="187">
        <f>O159*H159</f>
        <v>0</v>
      </c>
      <c r="Q159" s="187">
        <v>0</v>
      </c>
      <c r="R159" s="187">
        <f>Q159*H159</f>
        <v>0</v>
      </c>
      <c r="S159" s="187">
        <v>0</v>
      </c>
      <c r="T159" s="188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165</v>
      </c>
      <c r="AT159" s="189" t="s">
        <v>161</v>
      </c>
      <c r="AU159" s="189" t="s">
        <v>166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284</v>
      </c>
    </row>
    <row r="160" s="2" customFormat="1" ht="24.15" customHeight="1">
      <c r="A160" s="34"/>
      <c r="B160" s="176"/>
      <c r="C160" s="177" t="s">
        <v>285</v>
      </c>
      <c r="D160" s="177" t="s">
        <v>161</v>
      </c>
      <c r="E160" s="178" t="s">
        <v>286</v>
      </c>
      <c r="F160" s="179" t="s">
        <v>287</v>
      </c>
      <c r="G160" s="180" t="s">
        <v>283</v>
      </c>
      <c r="H160" s="181">
        <v>613.08900000000006</v>
      </c>
      <c r="I160" s="182"/>
      <c r="J160" s="183">
        <f>ROUND(I160*H160,2)</f>
        <v>0</v>
      </c>
      <c r="K160" s="184"/>
      <c r="L160" s="35"/>
      <c r="M160" s="185" t="s">
        <v>1</v>
      </c>
      <c r="N160" s="186" t="s">
        <v>42</v>
      </c>
      <c r="O160" s="78"/>
      <c r="P160" s="187">
        <f>O160*H160</f>
        <v>0</v>
      </c>
      <c r="Q160" s="187">
        <v>0</v>
      </c>
      <c r="R160" s="187">
        <f>Q160*H160</f>
        <v>0</v>
      </c>
      <c r="S160" s="187">
        <v>0</v>
      </c>
      <c r="T160" s="188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89" t="s">
        <v>165</v>
      </c>
      <c r="AT160" s="189" t="s">
        <v>161</v>
      </c>
      <c r="AU160" s="189" t="s">
        <v>166</v>
      </c>
      <c r="AY160" s="15" t="s">
        <v>158</v>
      </c>
      <c r="BE160" s="190">
        <f>IF(N160="základná",J160,0)</f>
        <v>0</v>
      </c>
      <c r="BF160" s="190">
        <f>IF(N160="znížená",J160,0)</f>
        <v>0</v>
      </c>
      <c r="BG160" s="190">
        <f>IF(N160="zákl. prenesená",J160,0)</f>
        <v>0</v>
      </c>
      <c r="BH160" s="190">
        <f>IF(N160="zníž. prenesená",J160,0)</f>
        <v>0</v>
      </c>
      <c r="BI160" s="190">
        <f>IF(N160="nulová",J160,0)</f>
        <v>0</v>
      </c>
      <c r="BJ160" s="15" t="s">
        <v>166</v>
      </c>
      <c r="BK160" s="190">
        <f>ROUND(I160*H160,2)</f>
        <v>0</v>
      </c>
      <c r="BL160" s="15" t="s">
        <v>165</v>
      </c>
      <c r="BM160" s="189" t="s">
        <v>288</v>
      </c>
    </row>
    <row r="161" s="2" customFormat="1" ht="21.75" customHeight="1">
      <c r="A161" s="34"/>
      <c r="B161" s="176"/>
      <c r="C161" s="177" t="s">
        <v>289</v>
      </c>
      <c r="D161" s="177" t="s">
        <v>161</v>
      </c>
      <c r="E161" s="178" t="s">
        <v>290</v>
      </c>
      <c r="F161" s="179" t="s">
        <v>291</v>
      </c>
      <c r="G161" s="180" t="s">
        <v>283</v>
      </c>
      <c r="H161" s="181">
        <v>68.120999999999995</v>
      </c>
      <c r="I161" s="182"/>
      <c r="J161" s="183">
        <f>ROUND(I161*H161,2)</f>
        <v>0</v>
      </c>
      <c r="K161" s="184"/>
      <c r="L161" s="35"/>
      <c r="M161" s="185" t="s">
        <v>1</v>
      </c>
      <c r="N161" s="186" t="s">
        <v>42</v>
      </c>
      <c r="O161" s="78"/>
      <c r="P161" s="187">
        <f>O161*H161</f>
        <v>0</v>
      </c>
      <c r="Q161" s="187">
        <v>0</v>
      </c>
      <c r="R161" s="187">
        <f>Q161*H161</f>
        <v>0</v>
      </c>
      <c r="S161" s="187">
        <v>0</v>
      </c>
      <c r="T161" s="188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165</v>
      </c>
      <c r="AT161" s="189" t="s">
        <v>161</v>
      </c>
      <c r="AU161" s="189" t="s">
        <v>166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292</v>
      </c>
    </row>
    <row r="162" s="2" customFormat="1" ht="24.15" customHeight="1">
      <c r="A162" s="34"/>
      <c r="B162" s="176"/>
      <c r="C162" s="177" t="s">
        <v>293</v>
      </c>
      <c r="D162" s="177" t="s">
        <v>161</v>
      </c>
      <c r="E162" s="178" t="s">
        <v>294</v>
      </c>
      <c r="F162" s="179" t="s">
        <v>295</v>
      </c>
      <c r="G162" s="180" t="s">
        <v>283</v>
      </c>
      <c r="H162" s="181">
        <v>613.08900000000006</v>
      </c>
      <c r="I162" s="182"/>
      <c r="J162" s="183">
        <f>ROUND(I162*H162,2)</f>
        <v>0</v>
      </c>
      <c r="K162" s="184"/>
      <c r="L162" s="35"/>
      <c r="M162" s="185" t="s">
        <v>1</v>
      </c>
      <c r="N162" s="186" t="s">
        <v>42</v>
      </c>
      <c r="O162" s="78"/>
      <c r="P162" s="187">
        <f>O162*H162</f>
        <v>0</v>
      </c>
      <c r="Q162" s="187">
        <v>0</v>
      </c>
      <c r="R162" s="187">
        <f>Q162*H162</f>
        <v>0</v>
      </c>
      <c r="S162" s="187">
        <v>0</v>
      </c>
      <c r="T162" s="188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89" t="s">
        <v>165</v>
      </c>
      <c r="AT162" s="189" t="s">
        <v>161</v>
      </c>
      <c r="AU162" s="189" t="s">
        <v>166</v>
      </c>
      <c r="AY162" s="15" t="s">
        <v>158</v>
      </c>
      <c r="BE162" s="190">
        <f>IF(N162="základná",J162,0)</f>
        <v>0</v>
      </c>
      <c r="BF162" s="190">
        <f>IF(N162="znížená",J162,0)</f>
        <v>0</v>
      </c>
      <c r="BG162" s="190">
        <f>IF(N162="zákl. prenesená",J162,0)</f>
        <v>0</v>
      </c>
      <c r="BH162" s="190">
        <f>IF(N162="zníž. prenesená",J162,0)</f>
        <v>0</v>
      </c>
      <c r="BI162" s="190">
        <f>IF(N162="nulová",J162,0)</f>
        <v>0</v>
      </c>
      <c r="BJ162" s="15" t="s">
        <v>166</v>
      </c>
      <c r="BK162" s="190">
        <f>ROUND(I162*H162,2)</f>
        <v>0</v>
      </c>
      <c r="BL162" s="15" t="s">
        <v>165</v>
      </c>
      <c r="BM162" s="189" t="s">
        <v>296</v>
      </c>
    </row>
    <row r="163" s="2" customFormat="1">
      <c r="A163" s="34"/>
      <c r="B163" s="35"/>
      <c r="C163" s="34"/>
      <c r="D163" s="191" t="s">
        <v>229</v>
      </c>
      <c r="E163" s="34"/>
      <c r="F163" s="192" t="s">
        <v>297</v>
      </c>
      <c r="G163" s="34"/>
      <c r="H163" s="34"/>
      <c r="I163" s="193"/>
      <c r="J163" s="34"/>
      <c r="K163" s="34"/>
      <c r="L163" s="35"/>
      <c r="M163" s="194"/>
      <c r="N163" s="195"/>
      <c r="O163" s="78"/>
      <c r="P163" s="78"/>
      <c r="Q163" s="78"/>
      <c r="R163" s="78"/>
      <c r="S163" s="78"/>
      <c r="T163" s="79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T163" s="15" t="s">
        <v>229</v>
      </c>
      <c r="AU163" s="15" t="s">
        <v>166</v>
      </c>
    </row>
    <row r="164" s="2" customFormat="1" ht="24.15" customHeight="1">
      <c r="A164" s="34"/>
      <c r="B164" s="176"/>
      <c r="C164" s="177" t="s">
        <v>298</v>
      </c>
      <c r="D164" s="177" t="s">
        <v>161</v>
      </c>
      <c r="E164" s="178" t="s">
        <v>299</v>
      </c>
      <c r="F164" s="179" t="s">
        <v>300</v>
      </c>
      <c r="G164" s="180" t="s">
        <v>283</v>
      </c>
      <c r="H164" s="181">
        <v>68.120999999999995</v>
      </c>
      <c r="I164" s="182"/>
      <c r="J164" s="183">
        <f>ROUND(I164*H164,2)</f>
        <v>0</v>
      </c>
      <c r="K164" s="184"/>
      <c r="L164" s="35"/>
      <c r="M164" s="185" t="s">
        <v>1</v>
      </c>
      <c r="N164" s="186" t="s">
        <v>42</v>
      </c>
      <c r="O164" s="78"/>
      <c r="P164" s="187">
        <f>O164*H164</f>
        <v>0</v>
      </c>
      <c r="Q164" s="187">
        <v>0</v>
      </c>
      <c r="R164" s="187">
        <f>Q164*H164</f>
        <v>0</v>
      </c>
      <c r="S164" s="187">
        <v>0</v>
      </c>
      <c r="T164" s="188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89" t="s">
        <v>165</v>
      </c>
      <c r="AT164" s="189" t="s">
        <v>161</v>
      </c>
      <c r="AU164" s="189" t="s">
        <v>166</v>
      </c>
      <c r="AY164" s="15" t="s">
        <v>158</v>
      </c>
      <c r="BE164" s="190">
        <f>IF(N164="základná",J164,0)</f>
        <v>0</v>
      </c>
      <c r="BF164" s="190">
        <f>IF(N164="znížená",J164,0)</f>
        <v>0</v>
      </c>
      <c r="BG164" s="190">
        <f>IF(N164="zákl. prenesená",J164,0)</f>
        <v>0</v>
      </c>
      <c r="BH164" s="190">
        <f>IF(N164="zníž. prenesená",J164,0)</f>
        <v>0</v>
      </c>
      <c r="BI164" s="190">
        <f>IF(N164="nulová",J164,0)</f>
        <v>0</v>
      </c>
      <c r="BJ164" s="15" t="s">
        <v>166</v>
      </c>
      <c r="BK164" s="190">
        <f>ROUND(I164*H164,2)</f>
        <v>0</v>
      </c>
      <c r="BL164" s="15" t="s">
        <v>165</v>
      </c>
      <c r="BM164" s="189" t="s">
        <v>301</v>
      </c>
    </row>
    <row r="165" s="2" customFormat="1" ht="24.15" customHeight="1">
      <c r="A165" s="34"/>
      <c r="B165" s="176"/>
      <c r="C165" s="177" t="s">
        <v>302</v>
      </c>
      <c r="D165" s="177" t="s">
        <v>161</v>
      </c>
      <c r="E165" s="178" t="s">
        <v>303</v>
      </c>
      <c r="F165" s="179" t="s">
        <v>304</v>
      </c>
      <c r="G165" s="180" t="s">
        <v>283</v>
      </c>
      <c r="H165" s="181">
        <v>204.363</v>
      </c>
      <c r="I165" s="182"/>
      <c r="J165" s="183">
        <f>ROUND(I165*H165,2)</f>
        <v>0</v>
      </c>
      <c r="K165" s="184"/>
      <c r="L165" s="35"/>
      <c r="M165" s="185" t="s">
        <v>1</v>
      </c>
      <c r="N165" s="186" t="s">
        <v>42</v>
      </c>
      <c r="O165" s="78"/>
      <c r="P165" s="187">
        <f>O165*H165</f>
        <v>0</v>
      </c>
      <c r="Q165" s="187">
        <v>0</v>
      </c>
      <c r="R165" s="187">
        <f>Q165*H165</f>
        <v>0</v>
      </c>
      <c r="S165" s="187">
        <v>0</v>
      </c>
      <c r="T165" s="188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89" t="s">
        <v>165</v>
      </c>
      <c r="AT165" s="189" t="s">
        <v>161</v>
      </c>
      <c r="AU165" s="189" t="s">
        <v>166</v>
      </c>
      <c r="AY165" s="15" t="s">
        <v>158</v>
      </c>
      <c r="BE165" s="190">
        <f>IF(N165="základná",J165,0)</f>
        <v>0</v>
      </c>
      <c r="BF165" s="190">
        <f>IF(N165="znížená",J165,0)</f>
        <v>0</v>
      </c>
      <c r="BG165" s="190">
        <f>IF(N165="zákl. prenesená",J165,0)</f>
        <v>0</v>
      </c>
      <c r="BH165" s="190">
        <f>IF(N165="zníž. prenesená",J165,0)</f>
        <v>0</v>
      </c>
      <c r="BI165" s="190">
        <f>IF(N165="nulová",J165,0)</f>
        <v>0</v>
      </c>
      <c r="BJ165" s="15" t="s">
        <v>166</v>
      </c>
      <c r="BK165" s="190">
        <f>ROUND(I165*H165,2)</f>
        <v>0</v>
      </c>
      <c r="BL165" s="15" t="s">
        <v>165</v>
      </c>
      <c r="BM165" s="189" t="s">
        <v>305</v>
      </c>
    </row>
    <row r="166" s="2" customFormat="1">
      <c r="A166" s="34"/>
      <c r="B166" s="35"/>
      <c r="C166" s="34"/>
      <c r="D166" s="191" t="s">
        <v>229</v>
      </c>
      <c r="E166" s="34"/>
      <c r="F166" s="192" t="s">
        <v>306</v>
      </c>
      <c r="G166" s="34"/>
      <c r="H166" s="34"/>
      <c r="I166" s="193"/>
      <c r="J166" s="34"/>
      <c r="K166" s="34"/>
      <c r="L166" s="35"/>
      <c r="M166" s="194"/>
      <c r="N166" s="195"/>
      <c r="O166" s="78"/>
      <c r="P166" s="78"/>
      <c r="Q166" s="78"/>
      <c r="R166" s="78"/>
      <c r="S166" s="78"/>
      <c r="T166" s="79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T166" s="15" t="s">
        <v>229</v>
      </c>
      <c r="AU166" s="15" t="s">
        <v>166</v>
      </c>
    </row>
    <row r="167" s="2" customFormat="1" ht="24.15" customHeight="1">
      <c r="A167" s="34"/>
      <c r="B167" s="176"/>
      <c r="C167" s="177" t="s">
        <v>307</v>
      </c>
      <c r="D167" s="177" t="s">
        <v>161</v>
      </c>
      <c r="E167" s="178" t="s">
        <v>308</v>
      </c>
      <c r="F167" s="179" t="s">
        <v>309</v>
      </c>
      <c r="G167" s="180" t="s">
        <v>283</v>
      </c>
      <c r="H167" s="181">
        <v>68.120999999999995</v>
      </c>
      <c r="I167" s="182"/>
      <c r="J167" s="183">
        <f>ROUND(I167*H167,2)</f>
        <v>0</v>
      </c>
      <c r="K167" s="184"/>
      <c r="L167" s="35"/>
      <c r="M167" s="185" t="s">
        <v>1</v>
      </c>
      <c r="N167" s="186" t="s">
        <v>42</v>
      </c>
      <c r="O167" s="78"/>
      <c r="P167" s="187">
        <f>O167*H167</f>
        <v>0</v>
      </c>
      <c r="Q167" s="187">
        <v>0</v>
      </c>
      <c r="R167" s="187">
        <f>Q167*H167</f>
        <v>0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165</v>
      </c>
      <c r="AT167" s="189" t="s">
        <v>161</v>
      </c>
      <c r="AU167" s="189" t="s">
        <v>166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165</v>
      </c>
      <c r="BM167" s="189" t="s">
        <v>310</v>
      </c>
    </row>
    <row r="168" s="2" customFormat="1" ht="16.5" customHeight="1">
      <c r="A168" s="34"/>
      <c r="B168" s="176"/>
      <c r="C168" s="177" t="s">
        <v>311</v>
      </c>
      <c r="D168" s="177" t="s">
        <v>161</v>
      </c>
      <c r="E168" s="178" t="s">
        <v>312</v>
      </c>
      <c r="F168" s="179" t="s">
        <v>313</v>
      </c>
      <c r="G168" s="180" t="s">
        <v>261</v>
      </c>
      <c r="H168" s="181">
        <v>7</v>
      </c>
      <c r="I168" s="182"/>
      <c r="J168" s="183">
        <f>ROUND(I168*H168,2)</f>
        <v>0</v>
      </c>
      <c r="K168" s="184"/>
      <c r="L168" s="35"/>
      <c r="M168" s="185" t="s">
        <v>1</v>
      </c>
      <c r="N168" s="186" t="s">
        <v>42</v>
      </c>
      <c r="O168" s="78"/>
      <c r="P168" s="187">
        <f>O168*H168</f>
        <v>0</v>
      </c>
      <c r="Q168" s="187">
        <v>0</v>
      </c>
      <c r="R168" s="187">
        <f>Q168*H168</f>
        <v>0</v>
      </c>
      <c r="S168" s="187">
        <v>0</v>
      </c>
      <c r="T168" s="188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89" t="s">
        <v>165</v>
      </c>
      <c r="AT168" s="189" t="s">
        <v>161</v>
      </c>
      <c r="AU168" s="189" t="s">
        <v>166</v>
      </c>
      <c r="AY168" s="15" t="s">
        <v>158</v>
      </c>
      <c r="BE168" s="190">
        <f>IF(N168="základná",J168,0)</f>
        <v>0</v>
      </c>
      <c r="BF168" s="190">
        <f>IF(N168="znížená",J168,0)</f>
        <v>0</v>
      </c>
      <c r="BG168" s="190">
        <f>IF(N168="zákl. prenesená",J168,0)</f>
        <v>0</v>
      </c>
      <c r="BH168" s="190">
        <f>IF(N168="zníž. prenesená",J168,0)</f>
        <v>0</v>
      </c>
      <c r="BI168" s="190">
        <f>IF(N168="nulová",J168,0)</f>
        <v>0</v>
      </c>
      <c r="BJ168" s="15" t="s">
        <v>166</v>
      </c>
      <c r="BK168" s="190">
        <f>ROUND(I168*H168,2)</f>
        <v>0</v>
      </c>
      <c r="BL168" s="15" t="s">
        <v>165</v>
      </c>
      <c r="BM168" s="189" t="s">
        <v>314</v>
      </c>
    </row>
    <row r="169" s="12" customFormat="1" ht="22.8" customHeight="1">
      <c r="A169" s="12"/>
      <c r="B169" s="163"/>
      <c r="C169" s="12"/>
      <c r="D169" s="164" t="s">
        <v>75</v>
      </c>
      <c r="E169" s="174" t="s">
        <v>315</v>
      </c>
      <c r="F169" s="174" t="s">
        <v>316</v>
      </c>
      <c r="G169" s="12"/>
      <c r="H169" s="12"/>
      <c r="I169" s="166"/>
      <c r="J169" s="175">
        <f>BK169</f>
        <v>0</v>
      </c>
      <c r="K169" s="12"/>
      <c r="L169" s="163"/>
      <c r="M169" s="168"/>
      <c r="N169" s="169"/>
      <c r="O169" s="169"/>
      <c r="P169" s="170">
        <f>P170</f>
        <v>0</v>
      </c>
      <c r="Q169" s="169"/>
      <c r="R169" s="170">
        <f>R170</f>
        <v>0</v>
      </c>
      <c r="S169" s="169"/>
      <c r="T169" s="171">
        <f>T170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164" t="s">
        <v>84</v>
      </c>
      <c r="AT169" s="172" t="s">
        <v>75</v>
      </c>
      <c r="AU169" s="172" t="s">
        <v>84</v>
      </c>
      <c r="AY169" s="164" t="s">
        <v>158</v>
      </c>
      <c r="BK169" s="173">
        <f>BK170</f>
        <v>0</v>
      </c>
    </row>
    <row r="170" s="2" customFormat="1" ht="24.15" customHeight="1">
      <c r="A170" s="34"/>
      <c r="B170" s="176"/>
      <c r="C170" s="177" t="s">
        <v>317</v>
      </c>
      <c r="D170" s="177" t="s">
        <v>161</v>
      </c>
      <c r="E170" s="178" t="s">
        <v>318</v>
      </c>
      <c r="F170" s="179" t="s">
        <v>319</v>
      </c>
      <c r="G170" s="180" t="s">
        <v>283</v>
      </c>
      <c r="H170" s="181">
        <v>118.97799999999999</v>
      </c>
      <c r="I170" s="182"/>
      <c r="J170" s="183">
        <f>ROUND(I170*H170,2)</f>
        <v>0</v>
      </c>
      <c r="K170" s="184"/>
      <c r="L170" s="35"/>
      <c r="M170" s="185" t="s">
        <v>1</v>
      </c>
      <c r="N170" s="186" t="s">
        <v>42</v>
      </c>
      <c r="O170" s="78"/>
      <c r="P170" s="187">
        <f>O170*H170</f>
        <v>0</v>
      </c>
      <c r="Q170" s="187">
        <v>0</v>
      </c>
      <c r="R170" s="187">
        <f>Q170*H170</f>
        <v>0</v>
      </c>
      <c r="S170" s="187">
        <v>0</v>
      </c>
      <c r="T170" s="188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89" t="s">
        <v>165</v>
      </c>
      <c r="AT170" s="189" t="s">
        <v>161</v>
      </c>
      <c r="AU170" s="189" t="s">
        <v>166</v>
      </c>
      <c r="AY170" s="15" t="s">
        <v>158</v>
      </c>
      <c r="BE170" s="190">
        <f>IF(N170="základná",J170,0)</f>
        <v>0</v>
      </c>
      <c r="BF170" s="190">
        <f>IF(N170="znížená",J170,0)</f>
        <v>0</v>
      </c>
      <c r="BG170" s="190">
        <f>IF(N170="zákl. prenesená",J170,0)</f>
        <v>0</v>
      </c>
      <c r="BH170" s="190">
        <f>IF(N170="zníž. prenesená",J170,0)</f>
        <v>0</v>
      </c>
      <c r="BI170" s="190">
        <f>IF(N170="nulová",J170,0)</f>
        <v>0</v>
      </c>
      <c r="BJ170" s="15" t="s">
        <v>166</v>
      </c>
      <c r="BK170" s="190">
        <f>ROUND(I170*H170,2)</f>
        <v>0</v>
      </c>
      <c r="BL170" s="15" t="s">
        <v>165</v>
      </c>
      <c r="BM170" s="189" t="s">
        <v>320</v>
      </c>
    </row>
    <row r="171" s="12" customFormat="1" ht="25.92" customHeight="1">
      <c r="A171" s="12"/>
      <c r="B171" s="163"/>
      <c r="C171" s="12"/>
      <c r="D171" s="164" t="s">
        <v>75</v>
      </c>
      <c r="E171" s="165" t="s">
        <v>321</v>
      </c>
      <c r="F171" s="165" t="s">
        <v>322</v>
      </c>
      <c r="G171" s="12"/>
      <c r="H171" s="12"/>
      <c r="I171" s="166"/>
      <c r="J171" s="167">
        <f>BK171</f>
        <v>0</v>
      </c>
      <c r="K171" s="12"/>
      <c r="L171" s="163"/>
      <c r="M171" s="168"/>
      <c r="N171" s="169"/>
      <c r="O171" s="169"/>
      <c r="P171" s="170">
        <f>P172+P183+P188</f>
        <v>0</v>
      </c>
      <c r="Q171" s="169"/>
      <c r="R171" s="170">
        <f>R172+R183+R188</f>
        <v>11.2355622575</v>
      </c>
      <c r="S171" s="169"/>
      <c r="T171" s="171">
        <f>T172+T183+T188</f>
        <v>0.85116000000000003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164" t="s">
        <v>166</v>
      </c>
      <c r="AT171" s="172" t="s">
        <v>75</v>
      </c>
      <c r="AU171" s="172" t="s">
        <v>76</v>
      </c>
      <c r="AY171" s="164" t="s">
        <v>158</v>
      </c>
      <c r="BK171" s="173">
        <f>BK172+BK183+BK188</f>
        <v>0</v>
      </c>
    </row>
    <row r="172" s="12" customFormat="1" ht="22.8" customHeight="1">
      <c r="A172" s="12"/>
      <c r="B172" s="163"/>
      <c r="C172" s="12"/>
      <c r="D172" s="164" t="s">
        <v>75</v>
      </c>
      <c r="E172" s="174" t="s">
        <v>323</v>
      </c>
      <c r="F172" s="174" t="s">
        <v>324</v>
      </c>
      <c r="G172" s="12"/>
      <c r="H172" s="12"/>
      <c r="I172" s="166"/>
      <c r="J172" s="175">
        <f>BK172</f>
        <v>0</v>
      </c>
      <c r="K172" s="12"/>
      <c r="L172" s="163"/>
      <c r="M172" s="168"/>
      <c r="N172" s="169"/>
      <c r="O172" s="169"/>
      <c r="P172" s="170">
        <f>SUM(P173:P182)</f>
        <v>0</v>
      </c>
      <c r="Q172" s="169"/>
      <c r="R172" s="170">
        <f>SUM(R173:R182)</f>
        <v>1.0619315</v>
      </c>
      <c r="S172" s="169"/>
      <c r="T172" s="171">
        <f>SUM(T173:T182)</f>
        <v>0.73916000000000004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164" t="s">
        <v>166</v>
      </c>
      <c r="AT172" s="172" t="s">
        <v>75</v>
      </c>
      <c r="AU172" s="172" t="s">
        <v>84</v>
      </c>
      <c r="AY172" s="164" t="s">
        <v>158</v>
      </c>
      <c r="BK172" s="173">
        <f>SUM(BK173:BK182)</f>
        <v>0</v>
      </c>
    </row>
    <row r="173" s="2" customFormat="1" ht="24.15" customHeight="1">
      <c r="A173" s="34"/>
      <c r="B173" s="176"/>
      <c r="C173" s="177" t="s">
        <v>325</v>
      </c>
      <c r="D173" s="177" t="s">
        <v>161</v>
      </c>
      <c r="E173" s="178" t="s">
        <v>326</v>
      </c>
      <c r="F173" s="179" t="s">
        <v>327</v>
      </c>
      <c r="G173" s="180" t="s">
        <v>188</v>
      </c>
      <c r="H173" s="181">
        <v>15</v>
      </c>
      <c r="I173" s="182"/>
      <c r="J173" s="183">
        <f>ROUND(I173*H173,2)</f>
        <v>0</v>
      </c>
      <c r="K173" s="184"/>
      <c r="L173" s="35"/>
      <c r="M173" s="185" t="s">
        <v>1</v>
      </c>
      <c r="N173" s="186" t="s">
        <v>42</v>
      </c>
      <c r="O173" s="78"/>
      <c r="P173" s="187">
        <f>O173*H173</f>
        <v>0</v>
      </c>
      <c r="Q173" s="187">
        <v>0.0083183000000000007</v>
      </c>
      <c r="R173" s="187">
        <f>Q173*H173</f>
        <v>0.12477450000000001</v>
      </c>
      <c r="S173" s="187">
        <v>0</v>
      </c>
      <c r="T173" s="188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89" t="s">
        <v>217</v>
      </c>
      <c r="AT173" s="189" t="s">
        <v>161</v>
      </c>
      <c r="AU173" s="189" t="s">
        <v>166</v>
      </c>
      <c r="AY173" s="15" t="s">
        <v>158</v>
      </c>
      <c r="BE173" s="190">
        <f>IF(N173="základná",J173,0)</f>
        <v>0</v>
      </c>
      <c r="BF173" s="190">
        <f>IF(N173="znížená",J173,0)</f>
        <v>0</v>
      </c>
      <c r="BG173" s="190">
        <f>IF(N173="zákl. prenesená",J173,0)</f>
        <v>0</v>
      </c>
      <c r="BH173" s="190">
        <f>IF(N173="zníž. prenesená",J173,0)</f>
        <v>0</v>
      </c>
      <c r="BI173" s="190">
        <f>IF(N173="nulová",J173,0)</f>
        <v>0</v>
      </c>
      <c r="BJ173" s="15" t="s">
        <v>166</v>
      </c>
      <c r="BK173" s="190">
        <f>ROUND(I173*H173,2)</f>
        <v>0</v>
      </c>
      <c r="BL173" s="15" t="s">
        <v>217</v>
      </c>
      <c r="BM173" s="189" t="s">
        <v>328</v>
      </c>
    </row>
    <row r="174" s="2" customFormat="1" ht="37.8" customHeight="1">
      <c r="A174" s="34"/>
      <c r="B174" s="176"/>
      <c r="C174" s="177" t="s">
        <v>329</v>
      </c>
      <c r="D174" s="177" t="s">
        <v>161</v>
      </c>
      <c r="E174" s="178" t="s">
        <v>330</v>
      </c>
      <c r="F174" s="179" t="s">
        <v>331</v>
      </c>
      <c r="G174" s="180" t="s">
        <v>188</v>
      </c>
      <c r="H174" s="181">
        <v>100</v>
      </c>
      <c r="I174" s="182"/>
      <c r="J174" s="183">
        <f>ROUND(I174*H174,2)</f>
        <v>0</v>
      </c>
      <c r="K174" s="184"/>
      <c r="L174" s="35"/>
      <c r="M174" s="185" t="s">
        <v>1</v>
      </c>
      <c r="N174" s="186" t="s">
        <v>42</v>
      </c>
      <c r="O174" s="78"/>
      <c r="P174" s="187">
        <f>O174*H174</f>
        <v>0</v>
      </c>
      <c r="Q174" s="187">
        <v>0.00141</v>
      </c>
      <c r="R174" s="187">
        <f>Q174*H174</f>
        <v>0.14100000000000001</v>
      </c>
      <c r="S174" s="187">
        <v>0</v>
      </c>
      <c r="T174" s="188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89" t="s">
        <v>217</v>
      </c>
      <c r="AT174" s="189" t="s">
        <v>161</v>
      </c>
      <c r="AU174" s="189" t="s">
        <v>166</v>
      </c>
      <c r="AY174" s="15" t="s">
        <v>158</v>
      </c>
      <c r="BE174" s="190">
        <f>IF(N174="základná",J174,0)</f>
        <v>0</v>
      </c>
      <c r="BF174" s="190">
        <f>IF(N174="znížená",J174,0)</f>
        <v>0</v>
      </c>
      <c r="BG174" s="190">
        <f>IF(N174="zákl. prenesená",J174,0)</f>
        <v>0</v>
      </c>
      <c r="BH174" s="190">
        <f>IF(N174="zníž. prenesená",J174,0)</f>
        <v>0</v>
      </c>
      <c r="BI174" s="190">
        <f>IF(N174="nulová",J174,0)</f>
        <v>0</v>
      </c>
      <c r="BJ174" s="15" t="s">
        <v>166</v>
      </c>
      <c r="BK174" s="190">
        <f>ROUND(I174*H174,2)</f>
        <v>0</v>
      </c>
      <c r="BL174" s="15" t="s">
        <v>217</v>
      </c>
      <c r="BM174" s="189" t="s">
        <v>332</v>
      </c>
    </row>
    <row r="175" s="2" customFormat="1" ht="37.8" customHeight="1">
      <c r="A175" s="34"/>
      <c r="B175" s="176"/>
      <c r="C175" s="177" t="s">
        <v>333</v>
      </c>
      <c r="D175" s="177" t="s">
        <v>161</v>
      </c>
      <c r="E175" s="178" t="s">
        <v>334</v>
      </c>
      <c r="F175" s="179" t="s">
        <v>335</v>
      </c>
      <c r="G175" s="180" t="s">
        <v>188</v>
      </c>
      <c r="H175" s="181">
        <v>293</v>
      </c>
      <c r="I175" s="182"/>
      <c r="J175" s="183">
        <f>ROUND(I175*H175,2)</f>
        <v>0</v>
      </c>
      <c r="K175" s="184"/>
      <c r="L175" s="35"/>
      <c r="M175" s="185" t="s">
        <v>1</v>
      </c>
      <c r="N175" s="186" t="s">
        <v>42</v>
      </c>
      <c r="O175" s="78"/>
      <c r="P175" s="187">
        <f>O175*H175</f>
        <v>0</v>
      </c>
      <c r="Q175" s="187">
        <v>0.00167</v>
      </c>
      <c r="R175" s="187">
        <f>Q175*H175</f>
        <v>0.48931000000000002</v>
      </c>
      <c r="S175" s="187">
        <v>0</v>
      </c>
      <c r="T175" s="188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89" t="s">
        <v>217</v>
      </c>
      <c r="AT175" s="189" t="s">
        <v>161</v>
      </c>
      <c r="AU175" s="189" t="s">
        <v>166</v>
      </c>
      <c r="AY175" s="15" t="s">
        <v>158</v>
      </c>
      <c r="BE175" s="190">
        <f>IF(N175="základná",J175,0)</f>
        <v>0</v>
      </c>
      <c r="BF175" s="190">
        <f>IF(N175="znížená",J175,0)</f>
        <v>0</v>
      </c>
      <c r="BG175" s="190">
        <f>IF(N175="zákl. prenesená",J175,0)</f>
        <v>0</v>
      </c>
      <c r="BH175" s="190">
        <f>IF(N175="zníž. prenesená",J175,0)</f>
        <v>0</v>
      </c>
      <c r="BI175" s="190">
        <f>IF(N175="nulová",J175,0)</f>
        <v>0</v>
      </c>
      <c r="BJ175" s="15" t="s">
        <v>166</v>
      </c>
      <c r="BK175" s="190">
        <f>ROUND(I175*H175,2)</f>
        <v>0</v>
      </c>
      <c r="BL175" s="15" t="s">
        <v>217</v>
      </c>
      <c r="BM175" s="189" t="s">
        <v>336</v>
      </c>
    </row>
    <row r="176" s="2" customFormat="1">
      <c r="A176" s="34"/>
      <c r="B176" s="35"/>
      <c r="C176" s="34"/>
      <c r="D176" s="191" t="s">
        <v>229</v>
      </c>
      <c r="E176" s="34"/>
      <c r="F176" s="192" t="s">
        <v>337</v>
      </c>
      <c r="G176" s="34"/>
      <c r="H176" s="34"/>
      <c r="I176" s="193"/>
      <c r="J176" s="34"/>
      <c r="K176" s="34"/>
      <c r="L176" s="35"/>
      <c r="M176" s="194"/>
      <c r="N176" s="195"/>
      <c r="O176" s="78"/>
      <c r="P176" s="78"/>
      <c r="Q176" s="78"/>
      <c r="R176" s="78"/>
      <c r="S176" s="78"/>
      <c r="T176" s="79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T176" s="15" t="s">
        <v>229</v>
      </c>
      <c r="AU176" s="15" t="s">
        <v>166</v>
      </c>
    </row>
    <row r="177" s="2" customFormat="1" ht="24.15" customHeight="1">
      <c r="A177" s="34"/>
      <c r="B177" s="176"/>
      <c r="C177" s="177" t="s">
        <v>338</v>
      </c>
      <c r="D177" s="177" t="s">
        <v>161</v>
      </c>
      <c r="E177" s="178" t="s">
        <v>339</v>
      </c>
      <c r="F177" s="179" t="s">
        <v>340</v>
      </c>
      <c r="G177" s="180" t="s">
        <v>188</v>
      </c>
      <c r="H177" s="181">
        <v>391</v>
      </c>
      <c r="I177" s="182"/>
      <c r="J177" s="183">
        <f>ROUND(I177*H177,2)</f>
        <v>0</v>
      </c>
      <c r="K177" s="184"/>
      <c r="L177" s="35"/>
      <c r="M177" s="185" t="s">
        <v>1</v>
      </c>
      <c r="N177" s="186" t="s">
        <v>42</v>
      </c>
      <c r="O177" s="78"/>
      <c r="P177" s="187">
        <f>O177*H177</f>
        <v>0</v>
      </c>
      <c r="Q177" s="187">
        <v>0</v>
      </c>
      <c r="R177" s="187">
        <f>Q177*H177</f>
        <v>0</v>
      </c>
      <c r="S177" s="187">
        <v>0.0013500000000000001</v>
      </c>
      <c r="T177" s="188">
        <f>S177*H177</f>
        <v>0.52785000000000004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89" t="s">
        <v>217</v>
      </c>
      <c r="AT177" s="189" t="s">
        <v>161</v>
      </c>
      <c r="AU177" s="189" t="s">
        <v>166</v>
      </c>
      <c r="AY177" s="15" t="s">
        <v>158</v>
      </c>
      <c r="BE177" s="190">
        <f>IF(N177="základná",J177,0)</f>
        <v>0</v>
      </c>
      <c r="BF177" s="190">
        <f>IF(N177="znížená",J177,0)</f>
        <v>0</v>
      </c>
      <c r="BG177" s="190">
        <f>IF(N177="zákl. prenesená",J177,0)</f>
        <v>0</v>
      </c>
      <c r="BH177" s="190">
        <f>IF(N177="zníž. prenesená",J177,0)</f>
        <v>0</v>
      </c>
      <c r="BI177" s="190">
        <f>IF(N177="nulová",J177,0)</f>
        <v>0</v>
      </c>
      <c r="BJ177" s="15" t="s">
        <v>166</v>
      </c>
      <c r="BK177" s="190">
        <f>ROUND(I177*H177,2)</f>
        <v>0</v>
      </c>
      <c r="BL177" s="15" t="s">
        <v>217</v>
      </c>
      <c r="BM177" s="189" t="s">
        <v>341</v>
      </c>
    </row>
    <row r="178" s="2" customFormat="1" ht="44.25" customHeight="1">
      <c r="A178" s="34"/>
      <c r="B178" s="176"/>
      <c r="C178" s="177" t="s">
        <v>342</v>
      </c>
      <c r="D178" s="177" t="s">
        <v>161</v>
      </c>
      <c r="E178" s="178" t="s">
        <v>343</v>
      </c>
      <c r="F178" s="179" t="s">
        <v>344</v>
      </c>
      <c r="G178" s="180" t="s">
        <v>188</v>
      </c>
      <c r="H178" s="181">
        <v>16</v>
      </c>
      <c r="I178" s="182"/>
      <c r="J178" s="183">
        <f>ROUND(I178*H178,2)</f>
        <v>0</v>
      </c>
      <c r="K178" s="184"/>
      <c r="L178" s="35"/>
      <c r="M178" s="185" t="s">
        <v>1</v>
      </c>
      <c r="N178" s="186" t="s">
        <v>42</v>
      </c>
      <c r="O178" s="78"/>
      <c r="P178" s="187">
        <f>O178*H178</f>
        <v>0</v>
      </c>
      <c r="Q178" s="187">
        <v>0.0065934000000000001</v>
      </c>
      <c r="R178" s="187">
        <f>Q178*H178</f>
        <v>0.1054944</v>
      </c>
      <c r="S178" s="187">
        <v>0</v>
      </c>
      <c r="T178" s="188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89" t="s">
        <v>217</v>
      </c>
      <c r="AT178" s="189" t="s">
        <v>161</v>
      </c>
      <c r="AU178" s="189" t="s">
        <v>166</v>
      </c>
      <c r="AY178" s="15" t="s">
        <v>158</v>
      </c>
      <c r="BE178" s="190">
        <f>IF(N178="základná",J178,0)</f>
        <v>0</v>
      </c>
      <c r="BF178" s="190">
        <f>IF(N178="znížená",J178,0)</f>
        <v>0</v>
      </c>
      <c r="BG178" s="190">
        <f>IF(N178="zákl. prenesená",J178,0)</f>
        <v>0</v>
      </c>
      <c r="BH178" s="190">
        <f>IF(N178="zníž. prenesená",J178,0)</f>
        <v>0</v>
      </c>
      <c r="BI178" s="190">
        <f>IF(N178="nulová",J178,0)</f>
        <v>0</v>
      </c>
      <c r="BJ178" s="15" t="s">
        <v>166</v>
      </c>
      <c r="BK178" s="190">
        <f>ROUND(I178*H178,2)</f>
        <v>0</v>
      </c>
      <c r="BL178" s="15" t="s">
        <v>217</v>
      </c>
      <c r="BM178" s="189" t="s">
        <v>345</v>
      </c>
    </row>
    <row r="179" s="2" customFormat="1" ht="16.5" customHeight="1">
      <c r="A179" s="34"/>
      <c r="B179" s="176"/>
      <c r="C179" s="177" t="s">
        <v>346</v>
      </c>
      <c r="D179" s="177" t="s">
        <v>161</v>
      </c>
      <c r="E179" s="178" t="s">
        <v>347</v>
      </c>
      <c r="F179" s="179" t="s">
        <v>348</v>
      </c>
      <c r="G179" s="180" t="s">
        <v>188</v>
      </c>
      <c r="H179" s="181">
        <v>113</v>
      </c>
      <c r="I179" s="182"/>
      <c r="J179" s="183">
        <f>ROUND(I179*H179,2)</f>
        <v>0</v>
      </c>
      <c r="K179" s="184"/>
      <c r="L179" s="35"/>
      <c r="M179" s="185" t="s">
        <v>1</v>
      </c>
      <c r="N179" s="186" t="s">
        <v>42</v>
      </c>
      <c r="O179" s="78"/>
      <c r="P179" s="187">
        <f>O179*H179</f>
        <v>0</v>
      </c>
      <c r="Q179" s="187">
        <v>0</v>
      </c>
      <c r="R179" s="187">
        <f>Q179*H179</f>
        <v>0</v>
      </c>
      <c r="S179" s="187">
        <v>0.0018699999999999999</v>
      </c>
      <c r="T179" s="188">
        <f>S179*H179</f>
        <v>0.21131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89" t="s">
        <v>217</v>
      </c>
      <c r="AT179" s="189" t="s">
        <v>161</v>
      </c>
      <c r="AU179" s="189" t="s">
        <v>166</v>
      </c>
      <c r="AY179" s="15" t="s">
        <v>158</v>
      </c>
      <c r="BE179" s="190">
        <f>IF(N179="základná",J179,0)</f>
        <v>0</v>
      </c>
      <c r="BF179" s="190">
        <f>IF(N179="znížená",J179,0)</f>
        <v>0</v>
      </c>
      <c r="BG179" s="190">
        <f>IF(N179="zákl. prenesená",J179,0)</f>
        <v>0</v>
      </c>
      <c r="BH179" s="190">
        <f>IF(N179="zníž. prenesená",J179,0)</f>
        <v>0</v>
      </c>
      <c r="BI179" s="190">
        <f>IF(N179="nulová",J179,0)</f>
        <v>0</v>
      </c>
      <c r="BJ179" s="15" t="s">
        <v>166</v>
      </c>
      <c r="BK179" s="190">
        <f>ROUND(I179*H179,2)</f>
        <v>0</v>
      </c>
      <c r="BL179" s="15" t="s">
        <v>217</v>
      </c>
      <c r="BM179" s="189" t="s">
        <v>349</v>
      </c>
    </row>
    <row r="180" s="2" customFormat="1" ht="33" customHeight="1">
      <c r="A180" s="34"/>
      <c r="B180" s="176"/>
      <c r="C180" s="177" t="s">
        <v>350</v>
      </c>
      <c r="D180" s="177" t="s">
        <v>161</v>
      </c>
      <c r="E180" s="178" t="s">
        <v>351</v>
      </c>
      <c r="F180" s="179" t="s">
        <v>352</v>
      </c>
      <c r="G180" s="180" t="s">
        <v>188</v>
      </c>
      <c r="H180" s="181">
        <v>97</v>
      </c>
      <c r="I180" s="182"/>
      <c r="J180" s="183">
        <f>ROUND(I180*H180,2)</f>
        <v>0</v>
      </c>
      <c r="K180" s="184"/>
      <c r="L180" s="35"/>
      <c r="M180" s="185" t="s">
        <v>1</v>
      </c>
      <c r="N180" s="186" t="s">
        <v>42</v>
      </c>
      <c r="O180" s="78"/>
      <c r="P180" s="187">
        <f>O180*H180</f>
        <v>0</v>
      </c>
      <c r="Q180" s="187">
        <v>0.0020758</v>
      </c>
      <c r="R180" s="187">
        <f>Q180*H180</f>
        <v>0.20135259999999999</v>
      </c>
      <c r="S180" s="187">
        <v>0</v>
      </c>
      <c r="T180" s="188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89" t="s">
        <v>217</v>
      </c>
      <c r="AT180" s="189" t="s">
        <v>161</v>
      </c>
      <c r="AU180" s="189" t="s">
        <v>166</v>
      </c>
      <c r="AY180" s="15" t="s">
        <v>158</v>
      </c>
      <c r="BE180" s="190">
        <f>IF(N180="základná",J180,0)</f>
        <v>0</v>
      </c>
      <c r="BF180" s="190">
        <f>IF(N180="znížená",J180,0)</f>
        <v>0</v>
      </c>
      <c r="BG180" s="190">
        <f>IF(N180="zákl. prenesená",J180,0)</f>
        <v>0</v>
      </c>
      <c r="BH180" s="190">
        <f>IF(N180="zníž. prenesená",J180,0)</f>
        <v>0</v>
      </c>
      <c r="BI180" s="190">
        <f>IF(N180="nulová",J180,0)</f>
        <v>0</v>
      </c>
      <c r="BJ180" s="15" t="s">
        <v>166</v>
      </c>
      <c r="BK180" s="190">
        <f>ROUND(I180*H180,2)</f>
        <v>0</v>
      </c>
      <c r="BL180" s="15" t="s">
        <v>217</v>
      </c>
      <c r="BM180" s="189" t="s">
        <v>353</v>
      </c>
    </row>
    <row r="181" s="2" customFormat="1">
      <c r="A181" s="34"/>
      <c r="B181" s="35"/>
      <c r="C181" s="34"/>
      <c r="D181" s="191" t="s">
        <v>229</v>
      </c>
      <c r="E181" s="34"/>
      <c r="F181" s="192" t="s">
        <v>354</v>
      </c>
      <c r="G181" s="34"/>
      <c r="H181" s="34"/>
      <c r="I181" s="193"/>
      <c r="J181" s="34"/>
      <c r="K181" s="34"/>
      <c r="L181" s="35"/>
      <c r="M181" s="194"/>
      <c r="N181" s="195"/>
      <c r="O181" s="78"/>
      <c r="P181" s="78"/>
      <c r="Q181" s="78"/>
      <c r="R181" s="78"/>
      <c r="S181" s="78"/>
      <c r="T181" s="79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T181" s="15" t="s">
        <v>229</v>
      </c>
      <c r="AU181" s="15" t="s">
        <v>166</v>
      </c>
    </row>
    <row r="182" s="2" customFormat="1" ht="24.15" customHeight="1">
      <c r="A182" s="34"/>
      <c r="B182" s="176"/>
      <c r="C182" s="177" t="s">
        <v>355</v>
      </c>
      <c r="D182" s="177" t="s">
        <v>161</v>
      </c>
      <c r="E182" s="178" t="s">
        <v>356</v>
      </c>
      <c r="F182" s="179" t="s">
        <v>357</v>
      </c>
      <c r="G182" s="180" t="s">
        <v>358</v>
      </c>
      <c r="H182" s="207"/>
      <c r="I182" s="182"/>
      <c r="J182" s="183">
        <f>ROUND(I182*H182,2)</f>
        <v>0</v>
      </c>
      <c r="K182" s="184"/>
      <c r="L182" s="35"/>
      <c r="M182" s="185" t="s">
        <v>1</v>
      </c>
      <c r="N182" s="186" t="s">
        <v>42</v>
      </c>
      <c r="O182" s="78"/>
      <c r="P182" s="187">
        <f>O182*H182</f>
        <v>0</v>
      </c>
      <c r="Q182" s="187">
        <v>0</v>
      </c>
      <c r="R182" s="187">
        <f>Q182*H182</f>
        <v>0</v>
      </c>
      <c r="S182" s="187">
        <v>0</v>
      </c>
      <c r="T182" s="188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89" t="s">
        <v>217</v>
      </c>
      <c r="AT182" s="189" t="s">
        <v>161</v>
      </c>
      <c r="AU182" s="189" t="s">
        <v>166</v>
      </c>
      <c r="AY182" s="15" t="s">
        <v>158</v>
      </c>
      <c r="BE182" s="190">
        <f>IF(N182="základná",J182,0)</f>
        <v>0</v>
      </c>
      <c r="BF182" s="190">
        <f>IF(N182="znížená",J182,0)</f>
        <v>0</v>
      </c>
      <c r="BG182" s="190">
        <f>IF(N182="zákl. prenesená",J182,0)</f>
        <v>0</v>
      </c>
      <c r="BH182" s="190">
        <f>IF(N182="zníž. prenesená",J182,0)</f>
        <v>0</v>
      </c>
      <c r="BI182" s="190">
        <f>IF(N182="nulová",J182,0)</f>
        <v>0</v>
      </c>
      <c r="BJ182" s="15" t="s">
        <v>166</v>
      </c>
      <c r="BK182" s="190">
        <f>ROUND(I182*H182,2)</f>
        <v>0</v>
      </c>
      <c r="BL182" s="15" t="s">
        <v>217</v>
      </c>
      <c r="BM182" s="189" t="s">
        <v>359</v>
      </c>
    </row>
    <row r="183" s="12" customFormat="1" ht="22.8" customHeight="1">
      <c r="A183" s="12"/>
      <c r="B183" s="163"/>
      <c r="C183" s="12"/>
      <c r="D183" s="164" t="s">
        <v>75</v>
      </c>
      <c r="E183" s="174" t="s">
        <v>360</v>
      </c>
      <c r="F183" s="174" t="s">
        <v>361</v>
      </c>
      <c r="G183" s="12"/>
      <c r="H183" s="12"/>
      <c r="I183" s="166"/>
      <c r="J183" s="175">
        <f>BK183</f>
        <v>0</v>
      </c>
      <c r="K183" s="12"/>
      <c r="L183" s="163"/>
      <c r="M183" s="168"/>
      <c r="N183" s="169"/>
      <c r="O183" s="169"/>
      <c r="P183" s="170">
        <f>SUM(P184:P187)</f>
        <v>0</v>
      </c>
      <c r="Q183" s="169"/>
      <c r="R183" s="170">
        <f>SUM(R184:R187)</f>
        <v>0.00060000000000000006</v>
      </c>
      <c r="S183" s="169"/>
      <c r="T183" s="171">
        <f>SUM(T184:T187)</f>
        <v>0.112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164" t="s">
        <v>166</v>
      </c>
      <c r="AT183" s="172" t="s">
        <v>75</v>
      </c>
      <c r="AU183" s="172" t="s">
        <v>84</v>
      </c>
      <c r="AY183" s="164" t="s">
        <v>158</v>
      </c>
      <c r="BK183" s="173">
        <f>SUM(BK184:BK187)</f>
        <v>0</v>
      </c>
    </row>
    <row r="184" s="2" customFormat="1" ht="24.15" customHeight="1">
      <c r="A184" s="34"/>
      <c r="B184" s="176"/>
      <c r="C184" s="177" t="s">
        <v>362</v>
      </c>
      <c r="D184" s="177" t="s">
        <v>161</v>
      </c>
      <c r="E184" s="178" t="s">
        <v>363</v>
      </c>
      <c r="F184" s="179" t="s">
        <v>364</v>
      </c>
      <c r="G184" s="180" t="s">
        <v>261</v>
      </c>
      <c r="H184" s="181">
        <v>10</v>
      </c>
      <c r="I184" s="182"/>
      <c r="J184" s="183">
        <f>ROUND(I184*H184,2)</f>
        <v>0</v>
      </c>
      <c r="K184" s="184"/>
      <c r="L184" s="35"/>
      <c r="M184" s="185" t="s">
        <v>1</v>
      </c>
      <c r="N184" s="186" t="s">
        <v>42</v>
      </c>
      <c r="O184" s="78"/>
      <c r="P184" s="187">
        <f>O184*H184</f>
        <v>0</v>
      </c>
      <c r="Q184" s="187">
        <v>6.0000000000000002E-05</v>
      </c>
      <c r="R184" s="187">
        <f>Q184*H184</f>
        <v>0.00060000000000000006</v>
      </c>
      <c r="S184" s="187">
        <v>0</v>
      </c>
      <c r="T184" s="188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89" t="s">
        <v>217</v>
      </c>
      <c r="AT184" s="189" t="s">
        <v>161</v>
      </c>
      <c r="AU184" s="189" t="s">
        <v>166</v>
      </c>
      <c r="AY184" s="15" t="s">
        <v>158</v>
      </c>
      <c r="BE184" s="190">
        <f>IF(N184="základná",J184,0)</f>
        <v>0</v>
      </c>
      <c r="BF184" s="190">
        <f>IF(N184="znížená",J184,0)</f>
        <v>0</v>
      </c>
      <c r="BG184" s="190">
        <f>IF(N184="zákl. prenesená",J184,0)</f>
        <v>0</v>
      </c>
      <c r="BH184" s="190">
        <f>IF(N184="zníž. prenesená",J184,0)</f>
        <v>0</v>
      </c>
      <c r="BI184" s="190">
        <f>IF(N184="nulová",J184,0)</f>
        <v>0</v>
      </c>
      <c r="BJ184" s="15" t="s">
        <v>166</v>
      </c>
      <c r="BK184" s="190">
        <f>ROUND(I184*H184,2)</f>
        <v>0</v>
      </c>
      <c r="BL184" s="15" t="s">
        <v>217</v>
      </c>
      <c r="BM184" s="189" t="s">
        <v>365</v>
      </c>
    </row>
    <row r="185" s="2" customFormat="1">
      <c r="A185" s="34"/>
      <c r="B185" s="35"/>
      <c r="C185" s="34"/>
      <c r="D185" s="191" t="s">
        <v>229</v>
      </c>
      <c r="E185" s="34"/>
      <c r="F185" s="192" t="s">
        <v>366</v>
      </c>
      <c r="G185" s="34"/>
      <c r="H185" s="34"/>
      <c r="I185" s="193"/>
      <c r="J185" s="34"/>
      <c r="K185" s="34"/>
      <c r="L185" s="35"/>
      <c r="M185" s="194"/>
      <c r="N185" s="195"/>
      <c r="O185" s="78"/>
      <c r="P185" s="78"/>
      <c r="Q185" s="78"/>
      <c r="R185" s="78"/>
      <c r="S185" s="78"/>
      <c r="T185" s="79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T185" s="15" t="s">
        <v>229</v>
      </c>
      <c r="AU185" s="15" t="s">
        <v>166</v>
      </c>
    </row>
    <row r="186" s="2" customFormat="1" ht="16.5" customHeight="1">
      <c r="A186" s="34"/>
      <c r="B186" s="176"/>
      <c r="C186" s="177" t="s">
        <v>367</v>
      </c>
      <c r="D186" s="177" t="s">
        <v>161</v>
      </c>
      <c r="E186" s="178" t="s">
        <v>368</v>
      </c>
      <c r="F186" s="179" t="s">
        <v>369</v>
      </c>
      <c r="G186" s="180" t="s">
        <v>261</v>
      </c>
      <c r="H186" s="181">
        <v>112</v>
      </c>
      <c r="I186" s="182"/>
      <c r="J186" s="183">
        <f>ROUND(I186*H186,2)</f>
        <v>0</v>
      </c>
      <c r="K186" s="184"/>
      <c r="L186" s="35"/>
      <c r="M186" s="185" t="s">
        <v>1</v>
      </c>
      <c r="N186" s="186" t="s">
        <v>42</v>
      </c>
      <c r="O186" s="78"/>
      <c r="P186" s="187">
        <f>O186*H186</f>
        <v>0</v>
      </c>
      <c r="Q186" s="187">
        <v>0</v>
      </c>
      <c r="R186" s="187">
        <f>Q186*H186</f>
        <v>0</v>
      </c>
      <c r="S186" s="187">
        <v>0.001</v>
      </c>
      <c r="T186" s="188">
        <f>S186*H186</f>
        <v>0.112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89" t="s">
        <v>217</v>
      </c>
      <c r="AT186" s="189" t="s">
        <v>161</v>
      </c>
      <c r="AU186" s="189" t="s">
        <v>166</v>
      </c>
      <c r="AY186" s="15" t="s">
        <v>158</v>
      </c>
      <c r="BE186" s="190">
        <f>IF(N186="základná",J186,0)</f>
        <v>0</v>
      </c>
      <c r="BF186" s="190">
        <f>IF(N186="znížená",J186,0)</f>
        <v>0</v>
      </c>
      <c r="BG186" s="190">
        <f>IF(N186="zákl. prenesená",J186,0)</f>
        <v>0</v>
      </c>
      <c r="BH186" s="190">
        <f>IF(N186="zníž. prenesená",J186,0)</f>
        <v>0</v>
      </c>
      <c r="BI186" s="190">
        <f>IF(N186="nulová",J186,0)</f>
        <v>0</v>
      </c>
      <c r="BJ186" s="15" t="s">
        <v>166</v>
      </c>
      <c r="BK186" s="190">
        <f>ROUND(I186*H186,2)</f>
        <v>0</v>
      </c>
      <c r="BL186" s="15" t="s">
        <v>217</v>
      </c>
      <c r="BM186" s="189" t="s">
        <v>370</v>
      </c>
    </row>
    <row r="187" s="2" customFormat="1" ht="24.15" customHeight="1">
      <c r="A187" s="34"/>
      <c r="B187" s="176"/>
      <c r="C187" s="177" t="s">
        <v>371</v>
      </c>
      <c r="D187" s="177" t="s">
        <v>161</v>
      </c>
      <c r="E187" s="178" t="s">
        <v>372</v>
      </c>
      <c r="F187" s="179" t="s">
        <v>373</v>
      </c>
      <c r="G187" s="180" t="s">
        <v>358</v>
      </c>
      <c r="H187" s="207"/>
      <c r="I187" s="182"/>
      <c r="J187" s="183">
        <f>ROUND(I187*H187,2)</f>
        <v>0</v>
      </c>
      <c r="K187" s="184"/>
      <c r="L187" s="35"/>
      <c r="M187" s="185" t="s">
        <v>1</v>
      </c>
      <c r="N187" s="186" t="s">
        <v>42</v>
      </c>
      <c r="O187" s="78"/>
      <c r="P187" s="187">
        <f>O187*H187</f>
        <v>0</v>
      </c>
      <c r="Q187" s="187">
        <v>0</v>
      </c>
      <c r="R187" s="187">
        <f>Q187*H187</f>
        <v>0</v>
      </c>
      <c r="S187" s="187">
        <v>0</v>
      </c>
      <c r="T187" s="188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89" t="s">
        <v>217</v>
      </c>
      <c r="AT187" s="189" t="s">
        <v>161</v>
      </c>
      <c r="AU187" s="189" t="s">
        <v>166</v>
      </c>
      <c r="AY187" s="15" t="s">
        <v>158</v>
      </c>
      <c r="BE187" s="190">
        <f>IF(N187="základná",J187,0)</f>
        <v>0</v>
      </c>
      <c r="BF187" s="190">
        <f>IF(N187="znížená",J187,0)</f>
        <v>0</v>
      </c>
      <c r="BG187" s="190">
        <f>IF(N187="zákl. prenesená",J187,0)</f>
        <v>0</v>
      </c>
      <c r="BH187" s="190">
        <f>IF(N187="zníž. prenesená",J187,0)</f>
        <v>0</v>
      </c>
      <c r="BI187" s="190">
        <f>IF(N187="nulová",J187,0)</f>
        <v>0</v>
      </c>
      <c r="BJ187" s="15" t="s">
        <v>166</v>
      </c>
      <c r="BK187" s="190">
        <f>ROUND(I187*H187,2)</f>
        <v>0</v>
      </c>
      <c r="BL187" s="15" t="s">
        <v>217</v>
      </c>
      <c r="BM187" s="189" t="s">
        <v>374</v>
      </c>
    </row>
    <row r="188" s="12" customFormat="1" ht="22.8" customHeight="1">
      <c r="A188" s="12"/>
      <c r="B188" s="163"/>
      <c r="C188" s="12"/>
      <c r="D188" s="164" t="s">
        <v>75</v>
      </c>
      <c r="E188" s="174" t="s">
        <v>375</v>
      </c>
      <c r="F188" s="174" t="s">
        <v>376</v>
      </c>
      <c r="G188" s="12"/>
      <c r="H188" s="12"/>
      <c r="I188" s="166"/>
      <c r="J188" s="175">
        <f>BK188</f>
        <v>0</v>
      </c>
      <c r="K188" s="12"/>
      <c r="L188" s="163"/>
      <c r="M188" s="168"/>
      <c r="N188" s="169"/>
      <c r="O188" s="169"/>
      <c r="P188" s="170">
        <f>SUM(P189:P192)</f>
        <v>0</v>
      </c>
      <c r="Q188" s="169"/>
      <c r="R188" s="170">
        <f>SUM(R189:R192)</f>
        <v>10.173030757499999</v>
      </c>
      <c r="S188" s="169"/>
      <c r="T188" s="171">
        <f>SUM(T189:T192)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164" t="s">
        <v>166</v>
      </c>
      <c r="AT188" s="172" t="s">
        <v>75</v>
      </c>
      <c r="AU188" s="172" t="s">
        <v>84</v>
      </c>
      <c r="AY188" s="164" t="s">
        <v>158</v>
      </c>
      <c r="BK188" s="173">
        <f>SUM(BK189:BK192)</f>
        <v>0</v>
      </c>
    </row>
    <row r="189" s="2" customFormat="1" ht="24.15" customHeight="1">
      <c r="A189" s="34"/>
      <c r="B189" s="176"/>
      <c r="C189" s="177" t="s">
        <v>377</v>
      </c>
      <c r="D189" s="177" t="s">
        <v>161</v>
      </c>
      <c r="E189" s="178" t="s">
        <v>378</v>
      </c>
      <c r="F189" s="179" t="s">
        <v>379</v>
      </c>
      <c r="G189" s="180" t="s">
        <v>164</v>
      </c>
      <c r="H189" s="181">
        <v>205.48500000000001</v>
      </c>
      <c r="I189" s="182"/>
      <c r="J189" s="183">
        <f>ROUND(I189*H189,2)</f>
        <v>0</v>
      </c>
      <c r="K189" s="184"/>
      <c r="L189" s="35"/>
      <c r="M189" s="185" t="s">
        <v>1</v>
      </c>
      <c r="N189" s="186" t="s">
        <v>42</v>
      </c>
      <c r="O189" s="78"/>
      <c r="P189" s="187">
        <f>O189*H189</f>
        <v>0</v>
      </c>
      <c r="Q189" s="187">
        <v>0.0029345</v>
      </c>
      <c r="R189" s="187">
        <f>Q189*H189</f>
        <v>0.60299573250000005</v>
      </c>
      <c r="S189" s="187">
        <v>0</v>
      </c>
      <c r="T189" s="188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89" t="s">
        <v>217</v>
      </c>
      <c r="AT189" s="189" t="s">
        <v>161</v>
      </c>
      <c r="AU189" s="189" t="s">
        <v>166</v>
      </c>
      <c r="AY189" s="15" t="s">
        <v>158</v>
      </c>
      <c r="BE189" s="190">
        <f>IF(N189="základná",J189,0)</f>
        <v>0</v>
      </c>
      <c r="BF189" s="190">
        <f>IF(N189="znížená",J189,0)</f>
        <v>0</v>
      </c>
      <c r="BG189" s="190">
        <f>IF(N189="zákl. prenesená",J189,0)</f>
        <v>0</v>
      </c>
      <c r="BH189" s="190">
        <f>IF(N189="zníž. prenesená",J189,0)</f>
        <v>0</v>
      </c>
      <c r="BI189" s="190">
        <f>IF(N189="nulová",J189,0)</f>
        <v>0</v>
      </c>
      <c r="BJ189" s="15" t="s">
        <v>166</v>
      </c>
      <c r="BK189" s="190">
        <f>ROUND(I189*H189,2)</f>
        <v>0</v>
      </c>
      <c r="BL189" s="15" t="s">
        <v>217</v>
      </c>
      <c r="BM189" s="189" t="s">
        <v>380</v>
      </c>
    </row>
    <row r="190" s="2" customFormat="1" ht="24.15" customHeight="1">
      <c r="A190" s="34"/>
      <c r="B190" s="176"/>
      <c r="C190" s="196" t="s">
        <v>381</v>
      </c>
      <c r="D190" s="196" t="s">
        <v>264</v>
      </c>
      <c r="E190" s="197" t="s">
        <v>382</v>
      </c>
      <c r="F190" s="198" t="s">
        <v>383</v>
      </c>
      <c r="G190" s="199" t="s">
        <v>164</v>
      </c>
      <c r="H190" s="200">
        <v>213.70400000000001</v>
      </c>
      <c r="I190" s="201"/>
      <c r="J190" s="202">
        <f>ROUND(I190*H190,2)</f>
        <v>0</v>
      </c>
      <c r="K190" s="203"/>
      <c r="L190" s="204"/>
      <c r="M190" s="205" t="s">
        <v>1</v>
      </c>
      <c r="N190" s="206" t="s">
        <v>42</v>
      </c>
      <c r="O190" s="78"/>
      <c r="P190" s="187">
        <f>O190*H190</f>
        <v>0</v>
      </c>
      <c r="Q190" s="187">
        <v>0.044699999999999997</v>
      </c>
      <c r="R190" s="187">
        <f>Q190*H190</f>
        <v>9.5525687999999995</v>
      </c>
      <c r="S190" s="187">
        <v>0</v>
      </c>
      <c r="T190" s="188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89" t="s">
        <v>285</v>
      </c>
      <c r="AT190" s="189" t="s">
        <v>264</v>
      </c>
      <c r="AU190" s="189" t="s">
        <v>166</v>
      </c>
      <c r="AY190" s="15" t="s">
        <v>158</v>
      </c>
      <c r="BE190" s="190">
        <f>IF(N190="základná",J190,0)</f>
        <v>0</v>
      </c>
      <c r="BF190" s="190">
        <f>IF(N190="znížená",J190,0)</f>
        <v>0</v>
      </c>
      <c r="BG190" s="190">
        <f>IF(N190="zákl. prenesená",J190,0)</f>
        <v>0</v>
      </c>
      <c r="BH190" s="190">
        <f>IF(N190="zníž. prenesená",J190,0)</f>
        <v>0</v>
      </c>
      <c r="BI190" s="190">
        <f>IF(N190="nulová",J190,0)</f>
        <v>0</v>
      </c>
      <c r="BJ190" s="15" t="s">
        <v>166</v>
      </c>
      <c r="BK190" s="190">
        <f>ROUND(I190*H190,2)</f>
        <v>0</v>
      </c>
      <c r="BL190" s="15" t="s">
        <v>217</v>
      </c>
      <c r="BM190" s="189" t="s">
        <v>384</v>
      </c>
    </row>
    <row r="191" s="2" customFormat="1" ht="16.5" customHeight="1">
      <c r="A191" s="34"/>
      <c r="B191" s="176"/>
      <c r="C191" s="177" t="s">
        <v>385</v>
      </c>
      <c r="D191" s="177" t="s">
        <v>161</v>
      </c>
      <c r="E191" s="178" t="s">
        <v>386</v>
      </c>
      <c r="F191" s="179" t="s">
        <v>387</v>
      </c>
      <c r="G191" s="180" t="s">
        <v>164</v>
      </c>
      <c r="H191" s="181">
        <v>205.48500000000001</v>
      </c>
      <c r="I191" s="182"/>
      <c r="J191" s="183">
        <f>ROUND(I191*H191,2)</f>
        <v>0</v>
      </c>
      <c r="K191" s="184"/>
      <c r="L191" s="35"/>
      <c r="M191" s="185" t="s">
        <v>1</v>
      </c>
      <c r="N191" s="186" t="s">
        <v>42</v>
      </c>
      <c r="O191" s="78"/>
      <c r="P191" s="187">
        <f>O191*H191</f>
        <v>0</v>
      </c>
      <c r="Q191" s="187">
        <v>8.5000000000000006E-05</v>
      </c>
      <c r="R191" s="187">
        <f>Q191*H191</f>
        <v>0.017466225000000002</v>
      </c>
      <c r="S191" s="187">
        <v>0</v>
      </c>
      <c r="T191" s="188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89" t="s">
        <v>217</v>
      </c>
      <c r="AT191" s="189" t="s">
        <v>161</v>
      </c>
      <c r="AU191" s="189" t="s">
        <v>166</v>
      </c>
      <c r="AY191" s="15" t="s">
        <v>158</v>
      </c>
      <c r="BE191" s="190">
        <f>IF(N191="základná",J191,0)</f>
        <v>0</v>
      </c>
      <c r="BF191" s="190">
        <f>IF(N191="znížená",J191,0)</f>
        <v>0</v>
      </c>
      <c r="BG191" s="190">
        <f>IF(N191="zákl. prenesená",J191,0)</f>
        <v>0</v>
      </c>
      <c r="BH191" s="190">
        <f>IF(N191="zníž. prenesená",J191,0)</f>
        <v>0</v>
      </c>
      <c r="BI191" s="190">
        <f>IF(N191="nulová",J191,0)</f>
        <v>0</v>
      </c>
      <c r="BJ191" s="15" t="s">
        <v>166</v>
      </c>
      <c r="BK191" s="190">
        <f>ROUND(I191*H191,2)</f>
        <v>0</v>
      </c>
      <c r="BL191" s="15" t="s">
        <v>217</v>
      </c>
      <c r="BM191" s="189" t="s">
        <v>388</v>
      </c>
    </row>
    <row r="192" s="2" customFormat="1" ht="24.15" customHeight="1">
      <c r="A192" s="34"/>
      <c r="B192" s="176"/>
      <c r="C192" s="177" t="s">
        <v>389</v>
      </c>
      <c r="D192" s="177" t="s">
        <v>161</v>
      </c>
      <c r="E192" s="178" t="s">
        <v>390</v>
      </c>
      <c r="F192" s="179" t="s">
        <v>391</v>
      </c>
      <c r="G192" s="180" t="s">
        <v>358</v>
      </c>
      <c r="H192" s="207"/>
      <c r="I192" s="182"/>
      <c r="J192" s="183">
        <f>ROUND(I192*H192,2)</f>
        <v>0</v>
      </c>
      <c r="K192" s="184"/>
      <c r="L192" s="35"/>
      <c r="M192" s="208" t="s">
        <v>1</v>
      </c>
      <c r="N192" s="209" t="s">
        <v>42</v>
      </c>
      <c r="O192" s="210"/>
      <c r="P192" s="211">
        <f>O192*H192</f>
        <v>0</v>
      </c>
      <c r="Q192" s="211">
        <v>0</v>
      </c>
      <c r="R192" s="211">
        <f>Q192*H192</f>
        <v>0</v>
      </c>
      <c r="S192" s="211">
        <v>0</v>
      </c>
      <c r="T192" s="212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89" t="s">
        <v>217</v>
      </c>
      <c r="AT192" s="189" t="s">
        <v>161</v>
      </c>
      <c r="AU192" s="189" t="s">
        <v>166</v>
      </c>
      <c r="AY192" s="15" t="s">
        <v>158</v>
      </c>
      <c r="BE192" s="190">
        <f>IF(N192="základná",J192,0)</f>
        <v>0</v>
      </c>
      <c r="BF192" s="190">
        <f>IF(N192="znížená",J192,0)</f>
        <v>0</v>
      </c>
      <c r="BG192" s="190">
        <f>IF(N192="zákl. prenesená",J192,0)</f>
        <v>0</v>
      </c>
      <c r="BH192" s="190">
        <f>IF(N192="zníž. prenesená",J192,0)</f>
        <v>0</v>
      </c>
      <c r="BI192" s="190">
        <f>IF(N192="nulová",J192,0)</f>
        <v>0</v>
      </c>
      <c r="BJ192" s="15" t="s">
        <v>166</v>
      </c>
      <c r="BK192" s="190">
        <f>ROUND(I192*H192,2)</f>
        <v>0</v>
      </c>
      <c r="BL192" s="15" t="s">
        <v>217</v>
      </c>
      <c r="BM192" s="189" t="s">
        <v>392</v>
      </c>
    </row>
    <row r="193" s="2" customFormat="1" ht="6.96" customHeight="1">
      <c r="A193" s="34"/>
      <c r="B193" s="61"/>
      <c r="C193" s="62"/>
      <c r="D193" s="62"/>
      <c r="E193" s="62"/>
      <c r="F193" s="62"/>
      <c r="G193" s="62"/>
      <c r="H193" s="62"/>
      <c r="I193" s="62"/>
      <c r="J193" s="62"/>
      <c r="K193" s="62"/>
      <c r="L193" s="35"/>
      <c r="M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</row>
  </sheetData>
  <autoFilter ref="C123:K192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88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393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ROUND(J122,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ROUND((SUM(BE122:BE155)),  2)</f>
        <v>0</v>
      </c>
      <c r="G33" s="129"/>
      <c r="H33" s="129"/>
      <c r="I33" s="130">
        <v>0.23000000000000001</v>
      </c>
      <c r="J33" s="128">
        <f>ROUND(((SUM(BE122:BE155))*I33),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ROUND((SUM(BF122:BF155)),  2)</f>
        <v>0</v>
      </c>
      <c r="G34" s="129"/>
      <c r="H34" s="129"/>
      <c r="I34" s="130">
        <v>0.23000000000000001</v>
      </c>
      <c r="J34" s="128">
        <f>ROUND(((SUM(BF122:BF155))*I34),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ROUND((SUM(BG122:BG155)),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ROUND((SUM(BH122:BH155)),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ROUND((SUM(BI122:BI155)),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02 - Odstránenie porúch a zateplenie ríms a pilastrov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J122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J123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137</v>
      </c>
      <c r="E98" s="150"/>
      <c r="F98" s="150"/>
      <c r="G98" s="150"/>
      <c r="H98" s="150"/>
      <c r="I98" s="150"/>
      <c r="J98" s="151">
        <f>J124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138</v>
      </c>
      <c r="E99" s="150"/>
      <c r="F99" s="150"/>
      <c r="G99" s="150"/>
      <c r="H99" s="150"/>
      <c r="I99" s="150"/>
      <c r="J99" s="151">
        <f>J136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139</v>
      </c>
      <c r="E100" s="150"/>
      <c r="F100" s="150"/>
      <c r="G100" s="150"/>
      <c r="H100" s="150"/>
      <c r="I100" s="150"/>
      <c r="J100" s="151">
        <f>J149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44"/>
      <c r="C101" s="9"/>
      <c r="D101" s="145" t="s">
        <v>140</v>
      </c>
      <c r="E101" s="146"/>
      <c r="F101" s="146"/>
      <c r="G101" s="146"/>
      <c r="H101" s="146"/>
      <c r="I101" s="146"/>
      <c r="J101" s="147">
        <f>J151</f>
        <v>0</v>
      </c>
      <c r="K101" s="9"/>
      <c r="L101" s="14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8"/>
      <c r="C102" s="10"/>
      <c r="D102" s="149" t="s">
        <v>141</v>
      </c>
      <c r="E102" s="150"/>
      <c r="F102" s="150"/>
      <c r="G102" s="150"/>
      <c r="H102" s="150"/>
      <c r="I102" s="150"/>
      <c r="J102" s="151">
        <f>J152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4"/>
      <c r="B103" s="35"/>
      <c r="C103" s="34"/>
      <c r="D103" s="34"/>
      <c r="E103" s="34"/>
      <c r="F103" s="34"/>
      <c r="G103" s="34"/>
      <c r="H103" s="34"/>
      <c r="I103" s="34"/>
      <c r="J103" s="34"/>
      <c r="K103" s="34"/>
      <c r="L103" s="56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="2" customFormat="1" ht="6.96" customHeight="1">
      <c r="A104" s="34"/>
      <c r="B104" s="61"/>
      <c r="C104" s="62"/>
      <c r="D104" s="62"/>
      <c r="E104" s="62"/>
      <c r="F104" s="62"/>
      <c r="G104" s="62"/>
      <c r="H104" s="62"/>
      <c r="I104" s="62"/>
      <c r="J104" s="62"/>
      <c r="K104" s="62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8" s="2" customFormat="1" ht="6.96" customHeight="1">
      <c r="A108" s="34"/>
      <c r="B108" s="63"/>
      <c r="C108" s="64"/>
      <c r="D108" s="64"/>
      <c r="E108" s="64"/>
      <c r="F108" s="64"/>
      <c r="G108" s="64"/>
      <c r="H108" s="64"/>
      <c r="I108" s="64"/>
      <c r="J108" s="64"/>
      <c r="K108" s="6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24.96" customHeight="1">
      <c r="A109" s="34"/>
      <c r="B109" s="35"/>
      <c r="C109" s="19" t="s">
        <v>144</v>
      </c>
      <c r="D109" s="34"/>
      <c r="E109" s="34"/>
      <c r="F109" s="34"/>
      <c r="G109" s="34"/>
      <c r="H109" s="34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6.96" customHeight="1">
      <c r="A110" s="34"/>
      <c r="B110" s="35"/>
      <c r="C110" s="34"/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2" customHeight="1">
      <c r="A111" s="34"/>
      <c r="B111" s="35"/>
      <c r="C111" s="28" t="s">
        <v>15</v>
      </c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6.5" customHeight="1">
      <c r="A112" s="34"/>
      <c r="B112" s="35"/>
      <c r="C112" s="34"/>
      <c r="D112" s="34"/>
      <c r="E112" s="122" t="str">
        <f>E7</f>
        <v>Obnova bytového domu Mikovíniho 9, 11, Bratislava</v>
      </c>
      <c r="F112" s="28"/>
      <c r="G112" s="28"/>
      <c r="H112" s="28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129</v>
      </c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6.5" customHeight="1">
      <c r="A114" s="34"/>
      <c r="B114" s="35"/>
      <c r="C114" s="34"/>
      <c r="D114" s="34"/>
      <c r="E114" s="68" t="str">
        <f>E9</f>
        <v>02 - Odstránenie porúch a zateplenie ríms a pilastrov</v>
      </c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19</v>
      </c>
      <c r="D116" s="34"/>
      <c r="E116" s="34"/>
      <c r="F116" s="23" t="str">
        <f>F12</f>
        <v>Mikovíniho 9, 11, Bratislava</v>
      </c>
      <c r="G116" s="34"/>
      <c r="H116" s="34"/>
      <c r="I116" s="28" t="s">
        <v>21</v>
      </c>
      <c r="J116" s="70" t="str">
        <f>IF(J12="","",J12)</f>
        <v>21. 10. 2025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6.96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25.65" customHeight="1">
      <c r="A118" s="34"/>
      <c r="B118" s="35"/>
      <c r="C118" s="28" t="s">
        <v>23</v>
      </c>
      <c r="D118" s="34"/>
      <c r="E118" s="34"/>
      <c r="F118" s="23" t="str">
        <f>E15</f>
        <v>Bytové družstvo BA III, Kominárska 6, BA - správca</v>
      </c>
      <c r="G118" s="34"/>
      <c r="H118" s="34"/>
      <c r="I118" s="28" t="s">
        <v>29</v>
      </c>
      <c r="J118" s="32" t="str">
        <f>E21</f>
        <v>PF7 s.r.o., Teslova 1, 821 02 Bratislava</v>
      </c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25.65" customHeight="1">
      <c r="A119" s="34"/>
      <c r="B119" s="35"/>
      <c r="C119" s="28" t="s">
        <v>27</v>
      </c>
      <c r="D119" s="34"/>
      <c r="E119" s="34"/>
      <c r="F119" s="23" t="str">
        <f>IF(E18="","",E18)</f>
        <v>Vyplň údaj</v>
      </c>
      <c r="G119" s="34"/>
      <c r="H119" s="34"/>
      <c r="I119" s="28" t="s">
        <v>32</v>
      </c>
      <c r="J119" s="32" t="str">
        <f>E24</f>
        <v>Ing. Hladíková, Ing. Žarnovický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0.32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11" customFormat="1" ht="29.28" customHeight="1">
      <c r="A121" s="152"/>
      <c r="B121" s="153"/>
      <c r="C121" s="154" t="s">
        <v>145</v>
      </c>
      <c r="D121" s="155" t="s">
        <v>61</v>
      </c>
      <c r="E121" s="155" t="s">
        <v>57</v>
      </c>
      <c r="F121" s="155" t="s">
        <v>58</v>
      </c>
      <c r="G121" s="155" t="s">
        <v>146</v>
      </c>
      <c r="H121" s="155" t="s">
        <v>147</v>
      </c>
      <c r="I121" s="155" t="s">
        <v>148</v>
      </c>
      <c r="J121" s="156" t="s">
        <v>133</v>
      </c>
      <c r="K121" s="157" t="s">
        <v>149</v>
      </c>
      <c r="L121" s="158"/>
      <c r="M121" s="87" t="s">
        <v>1</v>
      </c>
      <c r="N121" s="88" t="s">
        <v>40</v>
      </c>
      <c r="O121" s="88" t="s">
        <v>150</v>
      </c>
      <c r="P121" s="88" t="s">
        <v>151</v>
      </c>
      <c r="Q121" s="88" t="s">
        <v>152</v>
      </c>
      <c r="R121" s="88" t="s">
        <v>153</v>
      </c>
      <c r="S121" s="88" t="s">
        <v>154</v>
      </c>
      <c r="T121" s="89" t="s">
        <v>155</v>
      </c>
      <c r="U121" s="152"/>
      <c r="V121" s="152"/>
      <c r="W121" s="152"/>
      <c r="X121" s="152"/>
      <c r="Y121" s="152"/>
      <c r="Z121" s="152"/>
      <c r="AA121" s="152"/>
      <c r="AB121" s="152"/>
      <c r="AC121" s="152"/>
      <c r="AD121" s="152"/>
      <c r="AE121" s="152"/>
    </row>
    <row r="122" s="2" customFormat="1" ht="22.8" customHeight="1">
      <c r="A122" s="34"/>
      <c r="B122" s="35"/>
      <c r="C122" s="94" t="s">
        <v>134</v>
      </c>
      <c r="D122" s="34"/>
      <c r="E122" s="34"/>
      <c r="F122" s="34"/>
      <c r="G122" s="34"/>
      <c r="H122" s="34"/>
      <c r="I122" s="34"/>
      <c r="J122" s="159">
        <f>BK122</f>
        <v>0</v>
      </c>
      <c r="K122" s="34"/>
      <c r="L122" s="35"/>
      <c r="M122" s="90"/>
      <c r="N122" s="74"/>
      <c r="O122" s="91"/>
      <c r="P122" s="160">
        <f>P123+P151</f>
        <v>0</v>
      </c>
      <c r="Q122" s="91"/>
      <c r="R122" s="160">
        <f>R123+R151</f>
        <v>32.939577555</v>
      </c>
      <c r="S122" s="91"/>
      <c r="T122" s="161">
        <f>T123+T151</f>
        <v>13.698089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T122" s="15" t="s">
        <v>75</v>
      </c>
      <c r="AU122" s="15" t="s">
        <v>135</v>
      </c>
      <c r="BK122" s="162">
        <f>BK123+BK151</f>
        <v>0</v>
      </c>
    </row>
    <row r="123" s="12" customFormat="1" ht="25.92" customHeight="1">
      <c r="A123" s="12"/>
      <c r="B123" s="163"/>
      <c r="C123" s="12"/>
      <c r="D123" s="164" t="s">
        <v>75</v>
      </c>
      <c r="E123" s="165" t="s">
        <v>156</v>
      </c>
      <c r="F123" s="165" t="s">
        <v>157</v>
      </c>
      <c r="G123" s="12"/>
      <c r="H123" s="12"/>
      <c r="I123" s="166"/>
      <c r="J123" s="167">
        <f>BK123</f>
        <v>0</v>
      </c>
      <c r="K123" s="12"/>
      <c r="L123" s="163"/>
      <c r="M123" s="168"/>
      <c r="N123" s="169"/>
      <c r="O123" s="169"/>
      <c r="P123" s="170">
        <f>P124+P136+P149</f>
        <v>0</v>
      </c>
      <c r="Q123" s="169"/>
      <c r="R123" s="170">
        <f>R124+R136+R149</f>
        <v>31.963329474999998</v>
      </c>
      <c r="S123" s="169"/>
      <c r="T123" s="171">
        <f>T124+T136+T149</f>
        <v>13.698089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64" t="s">
        <v>84</v>
      </c>
      <c r="AT123" s="172" t="s">
        <v>75</v>
      </c>
      <c r="AU123" s="172" t="s">
        <v>76</v>
      </c>
      <c r="AY123" s="164" t="s">
        <v>158</v>
      </c>
      <c r="BK123" s="173">
        <f>BK124+BK136+BK149</f>
        <v>0</v>
      </c>
    </row>
    <row r="124" s="12" customFormat="1" ht="22.8" customHeight="1">
      <c r="A124" s="12"/>
      <c r="B124" s="163"/>
      <c r="C124" s="12"/>
      <c r="D124" s="164" t="s">
        <v>75</v>
      </c>
      <c r="E124" s="174" t="s">
        <v>159</v>
      </c>
      <c r="F124" s="174" t="s">
        <v>160</v>
      </c>
      <c r="G124" s="12"/>
      <c r="H124" s="12"/>
      <c r="I124" s="166"/>
      <c r="J124" s="175">
        <f>BK124</f>
        <v>0</v>
      </c>
      <c r="K124" s="12"/>
      <c r="L124" s="163"/>
      <c r="M124" s="168"/>
      <c r="N124" s="169"/>
      <c r="O124" s="169"/>
      <c r="P124" s="170">
        <f>SUM(P125:P135)</f>
        <v>0</v>
      </c>
      <c r="Q124" s="169"/>
      <c r="R124" s="170">
        <f>SUM(R125:R135)</f>
        <v>31.810423224999997</v>
      </c>
      <c r="S124" s="169"/>
      <c r="T124" s="171">
        <f>SUM(T125:T135)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64" t="s">
        <v>84</v>
      </c>
      <c r="AT124" s="172" t="s">
        <v>75</v>
      </c>
      <c r="AU124" s="172" t="s">
        <v>84</v>
      </c>
      <c r="AY124" s="164" t="s">
        <v>158</v>
      </c>
      <c r="BK124" s="173">
        <f>SUM(BK125:BK135)</f>
        <v>0</v>
      </c>
    </row>
    <row r="125" s="2" customFormat="1" ht="16.5" customHeight="1">
      <c r="A125" s="34"/>
      <c r="B125" s="176"/>
      <c r="C125" s="177" t="s">
        <v>84</v>
      </c>
      <c r="D125" s="177" t="s">
        <v>161</v>
      </c>
      <c r="E125" s="178" t="s">
        <v>213</v>
      </c>
      <c r="F125" s="179" t="s">
        <v>214</v>
      </c>
      <c r="G125" s="180" t="s">
        <v>164</v>
      </c>
      <c r="H125" s="181">
        <v>773.89999999999998</v>
      </c>
      <c r="I125" s="182"/>
      <c r="J125" s="183">
        <f>ROUND(I125*H125,2)</f>
        <v>0</v>
      </c>
      <c r="K125" s="184"/>
      <c r="L125" s="35"/>
      <c r="M125" s="185" t="s">
        <v>1</v>
      </c>
      <c r="N125" s="186" t="s">
        <v>42</v>
      </c>
      <c r="O125" s="78"/>
      <c r="P125" s="187">
        <f>O125*H125</f>
        <v>0</v>
      </c>
      <c r="Q125" s="187">
        <v>0</v>
      </c>
      <c r="R125" s="187">
        <f>Q125*H125</f>
        <v>0</v>
      </c>
      <c r="S125" s="187">
        <v>0</v>
      </c>
      <c r="T125" s="188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89" t="s">
        <v>165</v>
      </c>
      <c r="AT125" s="189" t="s">
        <v>161</v>
      </c>
      <c r="AU125" s="189" t="s">
        <v>166</v>
      </c>
      <c r="AY125" s="15" t="s">
        <v>158</v>
      </c>
      <c r="BE125" s="190">
        <f>IF(N125="základná",J125,0)</f>
        <v>0</v>
      </c>
      <c r="BF125" s="190">
        <f>IF(N125="znížená",J125,0)</f>
        <v>0</v>
      </c>
      <c r="BG125" s="190">
        <f>IF(N125="zákl. prenesená",J125,0)</f>
        <v>0</v>
      </c>
      <c r="BH125" s="190">
        <f>IF(N125="zníž. prenesená",J125,0)</f>
        <v>0</v>
      </c>
      <c r="BI125" s="190">
        <f>IF(N125="nulová",J125,0)</f>
        <v>0</v>
      </c>
      <c r="BJ125" s="15" t="s">
        <v>166</v>
      </c>
      <c r="BK125" s="190">
        <f>ROUND(I125*H125,2)</f>
        <v>0</v>
      </c>
      <c r="BL125" s="15" t="s">
        <v>165</v>
      </c>
      <c r="BM125" s="189" t="s">
        <v>394</v>
      </c>
    </row>
    <row r="126" s="2" customFormat="1" ht="24.15" customHeight="1">
      <c r="A126" s="34"/>
      <c r="B126" s="176"/>
      <c r="C126" s="177" t="s">
        <v>166</v>
      </c>
      <c r="D126" s="177" t="s">
        <v>161</v>
      </c>
      <c r="E126" s="178" t="s">
        <v>168</v>
      </c>
      <c r="F126" s="179" t="s">
        <v>169</v>
      </c>
      <c r="G126" s="180" t="s">
        <v>164</v>
      </c>
      <c r="H126" s="181">
        <v>773.89999999999998</v>
      </c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0.00022499999999999999</v>
      </c>
      <c r="R126" s="187">
        <f>Q126*H126</f>
        <v>0.17412749999999999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165</v>
      </c>
      <c r="AT126" s="189" t="s">
        <v>161</v>
      </c>
      <c r="AU126" s="189" t="s">
        <v>166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165</v>
      </c>
      <c r="BM126" s="189" t="s">
        <v>395</v>
      </c>
    </row>
    <row r="127" s="2" customFormat="1" ht="24.15" customHeight="1">
      <c r="A127" s="34"/>
      <c r="B127" s="176"/>
      <c r="C127" s="177" t="s">
        <v>171</v>
      </c>
      <c r="D127" s="177" t="s">
        <v>161</v>
      </c>
      <c r="E127" s="178" t="s">
        <v>172</v>
      </c>
      <c r="F127" s="179" t="s">
        <v>173</v>
      </c>
      <c r="G127" s="180" t="s">
        <v>164</v>
      </c>
      <c r="H127" s="181">
        <v>511.77499999999998</v>
      </c>
      <c r="I127" s="182"/>
      <c r="J127" s="183">
        <f>ROUND(I127*H127,2)</f>
        <v>0</v>
      </c>
      <c r="K127" s="184"/>
      <c r="L127" s="35"/>
      <c r="M127" s="185" t="s">
        <v>1</v>
      </c>
      <c r="N127" s="186" t="s">
        <v>42</v>
      </c>
      <c r="O127" s="78"/>
      <c r="P127" s="187">
        <f>O127*H127</f>
        <v>0</v>
      </c>
      <c r="Q127" s="187">
        <v>0.00040000000000000002</v>
      </c>
      <c r="R127" s="187">
        <f>Q127*H127</f>
        <v>0.20471</v>
      </c>
      <c r="S127" s="187">
        <v>0</v>
      </c>
      <c r="T127" s="188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9" t="s">
        <v>165</v>
      </c>
      <c r="AT127" s="189" t="s">
        <v>161</v>
      </c>
      <c r="AU127" s="189" t="s">
        <v>166</v>
      </c>
      <c r="AY127" s="15" t="s">
        <v>158</v>
      </c>
      <c r="BE127" s="190">
        <f>IF(N127="základná",J127,0)</f>
        <v>0</v>
      </c>
      <c r="BF127" s="190">
        <f>IF(N127="znížená",J127,0)</f>
        <v>0</v>
      </c>
      <c r="BG127" s="190">
        <f>IF(N127="zákl. prenesená",J127,0)</f>
        <v>0</v>
      </c>
      <c r="BH127" s="190">
        <f>IF(N127="zníž. prenesená",J127,0)</f>
        <v>0</v>
      </c>
      <c r="BI127" s="190">
        <f>IF(N127="nulová",J127,0)</f>
        <v>0</v>
      </c>
      <c r="BJ127" s="15" t="s">
        <v>166</v>
      </c>
      <c r="BK127" s="190">
        <f>ROUND(I127*H127,2)</f>
        <v>0</v>
      </c>
      <c r="BL127" s="15" t="s">
        <v>165</v>
      </c>
      <c r="BM127" s="189" t="s">
        <v>396</v>
      </c>
    </row>
    <row r="128" s="2" customFormat="1" ht="24.15" customHeight="1">
      <c r="A128" s="34"/>
      <c r="B128" s="176"/>
      <c r="C128" s="177" t="s">
        <v>165</v>
      </c>
      <c r="D128" s="177" t="s">
        <v>161</v>
      </c>
      <c r="E128" s="178" t="s">
        <v>175</v>
      </c>
      <c r="F128" s="179" t="s">
        <v>176</v>
      </c>
      <c r="G128" s="180" t="s">
        <v>164</v>
      </c>
      <c r="H128" s="181">
        <v>511.77499999999998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0.0032200000000000002</v>
      </c>
      <c r="R128" s="187">
        <f>Q128*H128</f>
        <v>1.6479155000000001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397</v>
      </c>
    </row>
    <row r="129" s="2" customFormat="1" ht="24.15" customHeight="1">
      <c r="A129" s="34"/>
      <c r="B129" s="176"/>
      <c r="C129" s="177" t="s">
        <v>178</v>
      </c>
      <c r="D129" s="177" t="s">
        <v>161</v>
      </c>
      <c r="E129" s="178" t="s">
        <v>179</v>
      </c>
      <c r="F129" s="179" t="s">
        <v>180</v>
      </c>
      <c r="G129" s="180" t="s">
        <v>164</v>
      </c>
      <c r="H129" s="181">
        <v>193.47499999999999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0.010500000000000001</v>
      </c>
      <c r="R129" s="187">
        <f>Q129*H129</f>
        <v>2.0314874999999999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398</v>
      </c>
    </row>
    <row r="130" s="2" customFormat="1" ht="33" customHeight="1">
      <c r="A130" s="34"/>
      <c r="B130" s="176"/>
      <c r="C130" s="177" t="s">
        <v>159</v>
      </c>
      <c r="D130" s="177" t="s">
        <v>161</v>
      </c>
      <c r="E130" s="178" t="s">
        <v>182</v>
      </c>
      <c r="F130" s="179" t="s">
        <v>183</v>
      </c>
      <c r="G130" s="180" t="s">
        <v>164</v>
      </c>
      <c r="H130" s="181">
        <v>193.47499999999999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0.0315</v>
      </c>
      <c r="R130" s="187">
        <f>Q130*H130</f>
        <v>6.0944624999999997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399</v>
      </c>
    </row>
    <row r="131" s="2" customFormat="1" ht="24.15" customHeight="1">
      <c r="A131" s="34"/>
      <c r="B131" s="176"/>
      <c r="C131" s="177" t="s">
        <v>185</v>
      </c>
      <c r="D131" s="177" t="s">
        <v>161</v>
      </c>
      <c r="E131" s="178" t="s">
        <v>400</v>
      </c>
      <c r="F131" s="179" t="s">
        <v>401</v>
      </c>
      <c r="G131" s="180" t="s">
        <v>188</v>
      </c>
      <c r="H131" s="181">
        <v>1165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0.00055000000000000003</v>
      </c>
      <c r="R131" s="187">
        <f>Q131*H131</f>
        <v>0.64075000000000004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402</v>
      </c>
    </row>
    <row r="132" s="2" customFormat="1" ht="37.8" customHeight="1">
      <c r="A132" s="34"/>
      <c r="B132" s="176"/>
      <c r="C132" s="177" t="s">
        <v>190</v>
      </c>
      <c r="D132" s="177" t="s">
        <v>161</v>
      </c>
      <c r="E132" s="178" t="s">
        <v>403</v>
      </c>
      <c r="F132" s="179" t="s">
        <v>404</v>
      </c>
      <c r="G132" s="180" t="s">
        <v>164</v>
      </c>
      <c r="H132" s="181">
        <v>262.125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0.011044</v>
      </c>
      <c r="R132" s="187">
        <f>Q132*H132</f>
        <v>2.8949085000000001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405</v>
      </c>
    </row>
    <row r="133" s="2" customFormat="1" ht="33" customHeight="1">
      <c r="A133" s="34"/>
      <c r="B133" s="176"/>
      <c r="C133" s="177" t="s">
        <v>194</v>
      </c>
      <c r="D133" s="177" t="s">
        <v>161</v>
      </c>
      <c r="E133" s="178" t="s">
        <v>201</v>
      </c>
      <c r="F133" s="179" t="s">
        <v>202</v>
      </c>
      <c r="G133" s="180" t="s">
        <v>164</v>
      </c>
      <c r="H133" s="181">
        <v>511.77499999999998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0.019758999999999999</v>
      </c>
      <c r="R133" s="187">
        <f>Q133*H133</f>
        <v>10.112162224999999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406</v>
      </c>
    </row>
    <row r="134" s="2" customFormat="1" ht="24.15" customHeight="1">
      <c r="A134" s="34"/>
      <c r="B134" s="176"/>
      <c r="C134" s="177" t="s">
        <v>110</v>
      </c>
      <c r="D134" s="177" t="s">
        <v>161</v>
      </c>
      <c r="E134" s="178" t="s">
        <v>407</v>
      </c>
      <c r="F134" s="179" t="s">
        <v>408</v>
      </c>
      <c r="G134" s="180" t="s">
        <v>164</v>
      </c>
      <c r="H134" s="181">
        <v>232.17099999999999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0.00050000000000000001</v>
      </c>
      <c r="R134" s="187">
        <f>Q134*H134</f>
        <v>0.11608549999999999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409</v>
      </c>
    </row>
    <row r="135" s="2" customFormat="1" ht="24.15" customHeight="1">
      <c r="A135" s="34"/>
      <c r="B135" s="176"/>
      <c r="C135" s="177" t="s">
        <v>113</v>
      </c>
      <c r="D135" s="177" t="s">
        <v>161</v>
      </c>
      <c r="E135" s="178" t="s">
        <v>410</v>
      </c>
      <c r="F135" s="179" t="s">
        <v>411</v>
      </c>
      <c r="G135" s="180" t="s">
        <v>164</v>
      </c>
      <c r="H135" s="181">
        <v>232.17099999999999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0.034000000000000002</v>
      </c>
      <c r="R135" s="187">
        <f>Q135*H135</f>
        <v>7.8938139999999999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412</v>
      </c>
    </row>
    <row r="136" s="12" customFormat="1" ht="22.8" customHeight="1">
      <c r="A136" s="12"/>
      <c r="B136" s="163"/>
      <c r="C136" s="12"/>
      <c r="D136" s="164" t="s">
        <v>75</v>
      </c>
      <c r="E136" s="174" t="s">
        <v>194</v>
      </c>
      <c r="F136" s="174" t="s">
        <v>216</v>
      </c>
      <c r="G136" s="12"/>
      <c r="H136" s="12"/>
      <c r="I136" s="166"/>
      <c r="J136" s="175">
        <f>BK136</f>
        <v>0</v>
      </c>
      <c r="K136" s="12"/>
      <c r="L136" s="163"/>
      <c r="M136" s="168"/>
      <c r="N136" s="169"/>
      <c r="O136" s="169"/>
      <c r="P136" s="170">
        <f>SUM(P137:P148)</f>
        <v>0</v>
      </c>
      <c r="Q136" s="169"/>
      <c r="R136" s="170">
        <f>SUM(R137:R148)</f>
        <v>0.15290624999999999</v>
      </c>
      <c r="S136" s="169"/>
      <c r="T136" s="171">
        <f>SUM(T137:T148)</f>
        <v>13.698089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164" t="s">
        <v>84</v>
      </c>
      <c r="AT136" s="172" t="s">
        <v>75</v>
      </c>
      <c r="AU136" s="172" t="s">
        <v>84</v>
      </c>
      <c r="AY136" s="164" t="s">
        <v>158</v>
      </c>
      <c r="BK136" s="173">
        <f>SUM(BK137:BK148)</f>
        <v>0</v>
      </c>
    </row>
    <row r="137" s="2" customFormat="1" ht="16.5" customHeight="1">
      <c r="A137" s="34"/>
      <c r="B137" s="176"/>
      <c r="C137" s="177" t="s">
        <v>116</v>
      </c>
      <c r="D137" s="177" t="s">
        <v>161</v>
      </c>
      <c r="E137" s="178" t="s">
        <v>247</v>
      </c>
      <c r="F137" s="179" t="s">
        <v>248</v>
      </c>
      <c r="G137" s="180" t="s">
        <v>188</v>
      </c>
      <c r="H137" s="181">
        <v>582.5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0.00026249999999999998</v>
      </c>
      <c r="R137" s="187">
        <f>Q137*H137</f>
        <v>0.15290624999999999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165</v>
      </c>
      <c r="AT137" s="189" t="s">
        <v>161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413</v>
      </c>
    </row>
    <row r="138" s="2" customFormat="1" ht="16.5" customHeight="1">
      <c r="A138" s="34"/>
      <c r="B138" s="176"/>
      <c r="C138" s="177" t="s">
        <v>119</v>
      </c>
      <c r="D138" s="177" t="s">
        <v>161</v>
      </c>
      <c r="E138" s="178" t="s">
        <v>269</v>
      </c>
      <c r="F138" s="179" t="s">
        <v>270</v>
      </c>
      <c r="G138" s="180" t="s">
        <v>164</v>
      </c>
      <c r="H138" s="181">
        <v>232.17099999999999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</v>
      </c>
      <c r="R138" s="187">
        <f>Q138*H138</f>
        <v>0</v>
      </c>
      <c r="S138" s="187">
        <v>0.058999999999999997</v>
      </c>
      <c r="T138" s="188">
        <f>S138*H138</f>
        <v>13.698089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414</v>
      </c>
    </row>
    <row r="139" s="2" customFormat="1" ht="24.15" customHeight="1">
      <c r="A139" s="34"/>
      <c r="B139" s="176"/>
      <c r="C139" s="177" t="s">
        <v>122</v>
      </c>
      <c r="D139" s="177" t="s">
        <v>161</v>
      </c>
      <c r="E139" s="178" t="s">
        <v>281</v>
      </c>
      <c r="F139" s="179" t="s">
        <v>282</v>
      </c>
      <c r="G139" s="180" t="s">
        <v>283</v>
      </c>
      <c r="H139" s="181">
        <v>13.698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</v>
      </c>
      <c r="R139" s="187">
        <f>Q139*H139</f>
        <v>0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166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415</v>
      </c>
    </row>
    <row r="140" s="2" customFormat="1" ht="24.15" customHeight="1">
      <c r="A140" s="34"/>
      <c r="B140" s="176"/>
      <c r="C140" s="177" t="s">
        <v>125</v>
      </c>
      <c r="D140" s="177" t="s">
        <v>161</v>
      </c>
      <c r="E140" s="178" t="s">
        <v>286</v>
      </c>
      <c r="F140" s="179" t="s">
        <v>287</v>
      </c>
      <c r="G140" s="180" t="s">
        <v>283</v>
      </c>
      <c r="H140" s="181">
        <v>123.282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</v>
      </c>
      <c r="R140" s="187">
        <f>Q140*H140</f>
        <v>0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416</v>
      </c>
    </row>
    <row r="141" s="2" customFormat="1" ht="21.75" customHeight="1">
      <c r="A141" s="34"/>
      <c r="B141" s="176"/>
      <c r="C141" s="177" t="s">
        <v>217</v>
      </c>
      <c r="D141" s="177" t="s">
        <v>161</v>
      </c>
      <c r="E141" s="178" t="s">
        <v>290</v>
      </c>
      <c r="F141" s="179" t="s">
        <v>291</v>
      </c>
      <c r="G141" s="180" t="s">
        <v>283</v>
      </c>
      <c r="H141" s="181">
        <v>13.698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</v>
      </c>
      <c r="R141" s="187">
        <f>Q141*H141</f>
        <v>0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165</v>
      </c>
      <c r="AT141" s="189" t="s">
        <v>161</v>
      </c>
      <c r="AU141" s="189" t="s">
        <v>166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165</v>
      </c>
      <c r="BM141" s="189" t="s">
        <v>417</v>
      </c>
    </row>
    <row r="142" s="2" customFormat="1" ht="24.15" customHeight="1">
      <c r="A142" s="34"/>
      <c r="B142" s="176"/>
      <c r="C142" s="177" t="s">
        <v>221</v>
      </c>
      <c r="D142" s="177" t="s">
        <v>161</v>
      </c>
      <c r="E142" s="178" t="s">
        <v>294</v>
      </c>
      <c r="F142" s="179" t="s">
        <v>295</v>
      </c>
      <c r="G142" s="180" t="s">
        <v>283</v>
      </c>
      <c r="H142" s="181">
        <v>123.282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</v>
      </c>
      <c r="R142" s="187">
        <f>Q142*H142</f>
        <v>0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418</v>
      </c>
    </row>
    <row r="143" s="2" customFormat="1">
      <c r="A143" s="34"/>
      <c r="B143" s="35"/>
      <c r="C143" s="34"/>
      <c r="D143" s="191" t="s">
        <v>229</v>
      </c>
      <c r="E143" s="34"/>
      <c r="F143" s="192" t="s">
        <v>297</v>
      </c>
      <c r="G143" s="34"/>
      <c r="H143" s="34"/>
      <c r="I143" s="193"/>
      <c r="J143" s="34"/>
      <c r="K143" s="34"/>
      <c r="L143" s="35"/>
      <c r="M143" s="194"/>
      <c r="N143" s="195"/>
      <c r="O143" s="78"/>
      <c r="P143" s="78"/>
      <c r="Q143" s="78"/>
      <c r="R143" s="78"/>
      <c r="S143" s="78"/>
      <c r="T143" s="79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T143" s="15" t="s">
        <v>229</v>
      </c>
      <c r="AU143" s="15" t="s">
        <v>166</v>
      </c>
    </row>
    <row r="144" s="2" customFormat="1" ht="24.15" customHeight="1">
      <c r="A144" s="34"/>
      <c r="B144" s="176"/>
      <c r="C144" s="177" t="s">
        <v>225</v>
      </c>
      <c r="D144" s="177" t="s">
        <v>161</v>
      </c>
      <c r="E144" s="178" t="s">
        <v>299</v>
      </c>
      <c r="F144" s="179" t="s">
        <v>300</v>
      </c>
      <c r="G144" s="180" t="s">
        <v>283</v>
      </c>
      <c r="H144" s="181">
        <v>13.698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419</v>
      </c>
    </row>
    <row r="145" s="2" customFormat="1" ht="24.15" customHeight="1">
      <c r="A145" s="34"/>
      <c r="B145" s="176"/>
      <c r="C145" s="177" t="s">
        <v>231</v>
      </c>
      <c r="D145" s="177" t="s">
        <v>161</v>
      </c>
      <c r="E145" s="178" t="s">
        <v>303</v>
      </c>
      <c r="F145" s="179" t="s">
        <v>304</v>
      </c>
      <c r="G145" s="180" t="s">
        <v>283</v>
      </c>
      <c r="H145" s="181">
        <v>41.094000000000001</v>
      </c>
      <c r="I145" s="182"/>
      <c r="J145" s="183">
        <f>ROUND(I145*H145,2)</f>
        <v>0</v>
      </c>
      <c r="K145" s="184"/>
      <c r="L145" s="35"/>
      <c r="M145" s="185" t="s">
        <v>1</v>
      </c>
      <c r="N145" s="186" t="s">
        <v>42</v>
      </c>
      <c r="O145" s="78"/>
      <c r="P145" s="187">
        <f>O145*H145</f>
        <v>0</v>
      </c>
      <c r="Q145" s="187">
        <v>0</v>
      </c>
      <c r="R145" s="187">
        <f>Q145*H145</f>
        <v>0</v>
      </c>
      <c r="S145" s="187">
        <v>0</v>
      </c>
      <c r="T145" s="188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165</v>
      </c>
      <c r="AT145" s="189" t="s">
        <v>161</v>
      </c>
      <c r="AU145" s="189" t="s">
        <v>166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165</v>
      </c>
      <c r="BM145" s="189" t="s">
        <v>420</v>
      </c>
    </row>
    <row r="146" s="2" customFormat="1">
      <c r="A146" s="34"/>
      <c r="B146" s="35"/>
      <c r="C146" s="34"/>
      <c r="D146" s="191" t="s">
        <v>229</v>
      </c>
      <c r="E146" s="34"/>
      <c r="F146" s="192" t="s">
        <v>306</v>
      </c>
      <c r="G146" s="34"/>
      <c r="H146" s="34"/>
      <c r="I146" s="193"/>
      <c r="J146" s="34"/>
      <c r="K146" s="34"/>
      <c r="L146" s="35"/>
      <c r="M146" s="194"/>
      <c r="N146" s="195"/>
      <c r="O146" s="78"/>
      <c r="P146" s="78"/>
      <c r="Q146" s="78"/>
      <c r="R146" s="78"/>
      <c r="S146" s="78"/>
      <c r="T146" s="79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T146" s="15" t="s">
        <v>229</v>
      </c>
      <c r="AU146" s="15" t="s">
        <v>166</v>
      </c>
    </row>
    <row r="147" s="2" customFormat="1" ht="24.15" customHeight="1">
      <c r="A147" s="34"/>
      <c r="B147" s="176"/>
      <c r="C147" s="177" t="s">
        <v>235</v>
      </c>
      <c r="D147" s="177" t="s">
        <v>161</v>
      </c>
      <c r="E147" s="178" t="s">
        <v>308</v>
      </c>
      <c r="F147" s="179" t="s">
        <v>309</v>
      </c>
      <c r="G147" s="180" t="s">
        <v>283</v>
      </c>
      <c r="H147" s="181">
        <v>13.698</v>
      </c>
      <c r="I147" s="182"/>
      <c r="J147" s="183">
        <f>ROUND(I147*H147,2)</f>
        <v>0</v>
      </c>
      <c r="K147" s="184"/>
      <c r="L147" s="35"/>
      <c r="M147" s="185" t="s">
        <v>1</v>
      </c>
      <c r="N147" s="186" t="s">
        <v>42</v>
      </c>
      <c r="O147" s="78"/>
      <c r="P147" s="187">
        <f>O147*H147</f>
        <v>0</v>
      </c>
      <c r="Q147" s="187">
        <v>0</v>
      </c>
      <c r="R147" s="187">
        <f>Q147*H147</f>
        <v>0</v>
      </c>
      <c r="S147" s="187">
        <v>0</v>
      </c>
      <c r="T147" s="188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165</v>
      </c>
      <c r="AT147" s="189" t="s">
        <v>161</v>
      </c>
      <c r="AU147" s="189" t="s">
        <v>166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165</v>
      </c>
      <c r="BM147" s="189" t="s">
        <v>421</v>
      </c>
    </row>
    <row r="148" s="2" customFormat="1" ht="16.5" customHeight="1">
      <c r="A148" s="34"/>
      <c r="B148" s="176"/>
      <c r="C148" s="177" t="s">
        <v>239</v>
      </c>
      <c r="D148" s="177" t="s">
        <v>161</v>
      </c>
      <c r="E148" s="178" t="s">
        <v>312</v>
      </c>
      <c r="F148" s="179" t="s">
        <v>313</v>
      </c>
      <c r="G148" s="180" t="s">
        <v>261</v>
      </c>
      <c r="H148" s="181">
        <v>2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422</v>
      </c>
    </row>
    <row r="149" s="12" customFormat="1" ht="22.8" customHeight="1">
      <c r="A149" s="12"/>
      <c r="B149" s="163"/>
      <c r="C149" s="12"/>
      <c r="D149" s="164" t="s">
        <v>75</v>
      </c>
      <c r="E149" s="174" t="s">
        <v>315</v>
      </c>
      <c r="F149" s="174" t="s">
        <v>316</v>
      </c>
      <c r="G149" s="12"/>
      <c r="H149" s="12"/>
      <c r="I149" s="166"/>
      <c r="J149" s="175">
        <f>BK149</f>
        <v>0</v>
      </c>
      <c r="K149" s="12"/>
      <c r="L149" s="163"/>
      <c r="M149" s="168"/>
      <c r="N149" s="169"/>
      <c r="O149" s="169"/>
      <c r="P149" s="170">
        <f>P150</f>
        <v>0</v>
      </c>
      <c r="Q149" s="169"/>
      <c r="R149" s="170">
        <f>R150</f>
        <v>0</v>
      </c>
      <c r="S149" s="169"/>
      <c r="T149" s="171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164" t="s">
        <v>84</v>
      </c>
      <c r="AT149" s="172" t="s">
        <v>75</v>
      </c>
      <c r="AU149" s="172" t="s">
        <v>84</v>
      </c>
      <c r="AY149" s="164" t="s">
        <v>158</v>
      </c>
      <c r="BK149" s="173">
        <f>BK150</f>
        <v>0</v>
      </c>
    </row>
    <row r="150" s="2" customFormat="1" ht="24.15" customHeight="1">
      <c r="A150" s="34"/>
      <c r="B150" s="176"/>
      <c r="C150" s="177" t="s">
        <v>243</v>
      </c>
      <c r="D150" s="177" t="s">
        <v>161</v>
      </c>
      <c r="E150" s="178" t="s">
        <v>318</v>
      </c>
      <c r="F150" s="179" t="s">
        <v>319</v>
      </c>
      <c r="G150" s="180" t="s">
        <v>283</v>
      </c>
      <c r="H150" s="181">
        <v>31.963000000000001</v>
      </c>
      <c r="I150" s="182"/>
      <c r="J150" s="183">
        <f>ROUND(I150*H150,2)</f>
        <v>0</v>
      </c>
      <c r="K150" s="184"/>
      <c r="L150" s="35"/>
      <c r="M150" s="185" t="s">
        <v>1</v>
      </c>
      <c r="N150" s="186" t="s">
        <v>42</v>
      </c>
      <c r="O150" s="78"/>
      <c r="P150" s="187">
        <f>O150*H150</f>
        <v>0</v>
      </c>
      <c r="Q150" s="187">
        <v>0</v>
      </c>
      <c r="R150" s="187">
        <f>Q150*H150</f>
        <v>0</v>
      </c>
      <c r="S150" s="187">
        <v>0</v>
      </c>
      <c r="T150" s="188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165</v>
      </c>
      <c r="AT150" s="189" t="s">
        <v>161</v>
      </c>
      <c r="AU150" s="189" t="s">
        <v>166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423</v>
      </c>
    </row>
    <row r="151" s="12" customFormat="1" ht="25.92" customHeight="1">
      <c r="A151" s="12"/>
      <c r="B151" s="163"/>
      <c r="C151" s="12"/>
      <c r="D151" s="164" t="s">
        <v>75</v>
      </c>
      <c r="E151" s="165" t="s">
        <v>321</v>
      </c>
      <c r="F151" s="165" t="s">
        <v>322</v>
      </c>
      <c r="G151" s="12"/>
      <c r="H151" s="12"/>
      <c r="I151" s="166"/>
      <c r="J151" s="167">
        <f>BK151</f>
        <v>0</v>
      </c>
      <c r="K151" s="12"/>
      <c r="L151" s="163"/>
      <c r="M151" s="168"/>
      <c r="N151" s="169"/>
      <c r="O151" s="169"/>
      <c r="P151" s="170">
        <f>P152</f>
        <v>0</v>
      </c>
      <c r="Q151" s="169"/>
      <c r="R151" s="170">
        <f>R152</f>
        <v>0.97624807999999996</v>
      </c>
      <c r="S151" s="169"/>
      <c r="T151" s="171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64" t="s">
        <v>166</v>
      </c>
      <c r="AT151" s="172" t="s">
        <v>75</v>
      </c>
      <c r="AU151" s="172" t="s">
        <v>76</v>
      </c>
      <c r="AY151" s="164" t="s">
        <v>158</v>
      </c>
      <c r="BK151" s="173">
        <f>BK152</f>
        <v>0</v>
      </c>
    </row>
    <row r="152" s="12" customFormat="1" ht="22.8" customHeight="1">
      <c r="A152" s="12"/>
      <c r="B152" s="163"/>
      <c r="C152" s="12"/>
      <c r="D152" s="164" t="s">
        <v>75</v>
      </c>
      <c r="E152" s="174" t="s">
        <v>323</v>
      </c>
      <c r="F152" s="174" t="s">
        <v>324</v>
      </c>
      <c r="G152" s="12"/>
      <c r="H152" s="12"/>
      <c r="I152" s="166"/>
      <c r="J152" s="175">
        <f>BK152</f>
        <v>0</v>
      </c>
      <c r="K152" s="12"/>
      <c r="L152" s="163"/>
      <c r="M152" s="168"/>
      <c r="N152" s="169"/>
      <c r="O152" s="169"/>
      <c r="P152" s="170">
        <f>SUM(P153:P155)</f>
        <v>0</v>
      </c>
      <c r="Q152" s="169"/>
      <c r="R152" s="170">
        <f>SUM(R153:R155)</f>
        <v>0.97624807999999996</v>
      </c>
      <c r="S152" s="169"/>
      <c r="T152" s="171">
        <f>SUM(T153:T155)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164" t="s">
        <v>166</v>
      </c>
      <c r="AT152" s="172" t="s">
        <v>75</v>
      </c>
      <c r="AU152" s="172" t="s">
        <v>84</v>
      </c>
      <c r="AY152" s="164" t="s">
        <v>158</v>
      </c>
      <c r="BK152" s="173">
        <f>SUM(BK153:BK155)</f>
        <v>0</v>
      </c>
    </row>
    <row r="153" s="2" customFormat="1" ht="44.25" customHeight="1">
      <c r="A153" s="34"/>
      <c r="B153" s="176"/>
      <c r="C153" s="177" t="s">
        <v>7</v>
      </c>
      <c r="D153" s="177" t="s">
        <v>161</v>
      </c>
      <c r="E153" s="178" t="s">
        <v>424</v>
      </c>
      <c r="F153" s="179" t="s">
        <v>425</v>
      </c>
      <c r="G153" s="180" t="s">
        <v>188</v>
      </c>
      <c r="H153" s="181">
        <v>478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0.00204236</v>
      </c>
      <c r="R153" s="187">
        <f>Q153*H153</f>
        <v>0.97624807999999996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217</v>
      </c>
      <c r="AT153" s="189" t="s">
        <v>161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217</v>
      </c>
      <c r="BM153" s="189" t="s">
        <v>426</v>
      </c>
    </row>
    <row r="154" s="2" customFormat="1">
      <c r="A154" s="34"/>
      <c r="B154" s="35"/>
      <c r="C154" s="34"/>
      <c r="D154" s="191" t="s">
        <v>229</v>
      </c>
      <c r="E154" s="34"/>
      <c r="F154" s="192" t="s">
        <v>427</v>
      </c>
      <c r="G154" s="34"/>
      <c r="H154" s="34"/>
      <c r="I154" s="193"/>
      <c r="J154" s="34"/>
      <c r="K154" s="34"/>
      <c r="L154" s="35"/>
      <c r="M154" s="194"/>
      <c r="N154" s="195"/>
      <c r="O154" s="78"/>
      <c r="P154" s="78"/>
      <c r="Q154" s="78"/>
      <c r="R154" s="78"/>
      <c r="S154" s="78"/>
      <c r="T154" s="79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T154" s="15" t="s">
        <v>229</v>
      </c>
      <c r="AU154" s="15" t="s">
        <v>166</v>
      </c>
    </row>
    <row r="155" s="2" customFormat="1" ht="24.15" customHeight="1">
      <c r="A155" s="34"/>
      <c r="B155" s="176"/>
      <c r="C155" s="177" t="s">
        <v>250</v>
      </c>
      <c r="D155" s="177" t="s">
        <v>161</v>
      </c>
      <c r="E155" s="178" t="s">
        <v>356</v>
      </c>
      <c r="F155" s="179" t="s">
        <v>357</v>
      </c>
      <c r="G155" s="180" t="s">
        <v>358</v>
      </c>
      <c r="H155" s="207"/>
      <c r="I155" s="182"/>
      <c r="J155" s="183">
        <f>ROUND(I155*H155,2)</f>
        <v>0</v>
      </c>
      <c r="K155" s="184"/>
      <c r="L155" s="35"/>
      <c r="M155" s="208" t="s">
        <v>1</v>
      </c>
      <c r="N155" s="209" t="s">
        <v>42</v>
      </c>
      <c r="O155" s="210"/>
      <c r="P155" s="211">
        <f>O155*H155</f>
        <v>0</v>
      </c>
      <c r="Q155" s="211">
        <v>0</v>
      </c>
      <c r="R155" s="211">
        <f>Q155*H155</f>
        <v>0</v>
      </c>
      <c r="S155" s="211">
        <v>0</v>
      </c>
      <c r="T155" s="212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217</v>
      </c>
      <c r="AT155" s="189" t="s">
        <v>161</v>
      </c>
      <c r="AU155" s="189" t="s">
        <v>166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217</v>
      </c>
      <c r="BM155" s="189" t="s">
        <v>428</v>
      </c>
    </row>
    <row r="156" s="2" customFormat="1" ht="6.96" customHeight="1">
      <c r="A156" s="34"/>
      <c r="B156" s="61"/>
      <c r="C156" s="62"/>
      <c r="D156" s="62"/>
      <c r="E156" s="62"/>
      <c r="F156" s="62"/>
      <c r="G156" s="62"/>
      <c r="H156" s="62"/>
      <c r="I156" s="62"/>
      <c r="J156" s="62"/>
      <c r="K156" s="62"/>
      <c r="L156" s="35"/>
      <c r="M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</row>
  </sheetData>
  <autoFilter ref="C121:K155"/>
  <mergeCells count="9">
    <mergeCell ref="E7:H7"/>
    <mergeCell ref="E9:H9"/>
    <mergeCell ref="E18:H18"/>
    <mergeCell ref="E27:H27"/>
    <mergeCell ref="E85:H85"/>
    <mergeCell ref="E87:H87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91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429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ROUND(J126,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ROUND((SUM(BE126:BE205)),  2)</f>
        <v>0</v>
      </c>
      <c r="G33" s="129"/>
      <c r="H33" s="129"/>
      <c r="I33" s="130">
        <v>0.23000000000000001</v>
      </c>
      <c r="J33" s="128">
        <f>ROUND(((SUM(BE126:BE205))*I33),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ROUND((SUM(BF126:BF205)),  2)</f>
        <v>0</v>
      </c>
      <c r="G34" s="129"/>
      <c r="H34" s="129"/>
      <c r="I34" s="130">
        <v>0.23000000000000001</v>
      </c>
      <c r="J34" s="128">
        <f>ROUND(((SUM(BF126:BF205))*I34),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ROUND((SUM(BG126:BG205)),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ROUND((SUM(BH126:BH205)),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ROUND((SUM(BI126:BI205)),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03 - Odstránenie porúch balkónov a loggí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J126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J127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137</v>
      </c>
      <c r="E98" s="150"/>
      <c r="F98" s="150"/>
      <c r="G98" s="150"/>
      <c r="H98" s="150"/>
      <c r="I98" s="150"/>
      <c r="J98" s="151">
        <f>J128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138</v>
      </c>
      <c r="E99" s="150"/>
      <c r="F99" s="150"/>
      <c r="G99" s="150"/>
      <c r="H99" s="150"/>
      <c r="I99" s="150"/>
      <c r="J99" s="151">
        <f>J143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139</v>
      </c>
      <c r="E100" s="150"/>
      <c r="F100" s="150"/>
      <c r="G100" s="150"/>
      <c r="H100" s="150"/>
      <c r="I100" s="150"/>
      <c r="J100" s="151">
        <f>J172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44"/>
      <c r="C101" s="9"/>
      <c r="D101" s="145" t="s">
        <v>140</v>
      </c>
      <c r="E101" s="146"/>
      <c r="F101" s="146"/>
      <c r="G101" s="146"/>
      <c r="H101" s="146"/>
      <c r="I101" s="146"/>
      <c r="J101" s="147">
        <f>J174</f>
        <v>0</v>
      </c>
      <c r="K101" s="9"/>
      <c r="L101" s="14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8"/>
      <c r="C102" s="10"/>
      <c r="D102" s="149" t="s">
        <v>430</v>
      </c>
      <c r="E102" s="150"/>
      <c r="F102" s="150"/>
      <c r="G102" s="150"/>
      <c r="H102" s="150"/>
      <c r="I102" s="150"/>
      <c r="J102" s="151">
        <f>J175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8"/>
      <c r="C103" s="10"/>
      <c r="D103" s="149" t="s">
        <v>431</v>
      </c>
      <c r="E103" s="150"/>
      <c r="F103" s="150"/>
      <c r="G103" s="150"/>
      <c r="H103" s="150"/>
      <c r="I103" s="150"/>
      <c r="J103" s="151">
        <f>J184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8"/>
      <c r="C104" s="10"/>
      <c r="D104" s="149" t="s">
        <v>141</v>
      </c>
      <c r="E104" s="150"/>
      <c r="F104" s="150"/>
      <c r="G104" s="150"/>
      <c r="H104" s="150"/>
      <c r="I104" s="150"/>
      <c r="J104" s="151">
        <f>J188</f>
        <v>0</v>
      </c>
      <c r="K104" s="10"/>
      <c r="L104" s="14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48"/>
      <c r="C105" s="10"/>
      <c r="D105" s="149" t="s">
        <v>142</v>
      </c>
      <c r="E105" s="150"/>
      <c r="F105" s="150"/>
      <c r="G105" s="150"/>
      <c r="H105" s="150"/>
      <c r="I105" s="150"/>
      <c r="J105" s="151">
        <f>J192</f>
        <v>0</v>
      </c>
      <c r="K105" s="10"/>
      <c r="L105" s="14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48"/>
      <c r="C106" s="10"/>
      <c r="D106" s="149" t="s">
        <v>432</v>
      </c>
      <c r="E106" s="150"/>
      <c r="F106" s="150"/>
      <c r="G106" s="150"/>
      <c r="H106" s="150"/>
      <c r="I106" s="150"/>
      <c r="J106" s="151">
        <f>J196</f>
        <v>0</v>
      </c>
      <c r="K106" s="10"/>
      <c r="L106" s="14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4"/>
      <c r="B107" s="35"/>
      <c r="C107" s="34"/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6.96" customHeight="1">
      <c r="A108" s="34"/>
      <c r="B108" s="61"/>
      <c r="C108" s="62"/>
      <c r="D108" s="62"/>
      <c r="E108" s="62"/>
      <c r="F108" s="62"/>
      <c r="G108" s="62"/>
      <c r="H108" s="62"/>
      <c r="I108" s="62"/>
      <c r="J108" s="62"/>
      <c r="K108" s="62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12" s="2" customFormat="1" ht="6.96" customHeight="1">
      <c r="A112" s="34"/>
      <c r="B112" s="63"/>
      <c r="C112" s="64"/>
      <c r="D112" s="64"/>
      <c r="E112" s="64"/>
      <c r="F112" s="64"/>
      <c r="G112" s="64"/>
      <c r="H112" s="64"/>
      <c r="I112" s="64"/>
      <c r="J112" s="64"/>
      <c r="K112" s="6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24.96" customHeight="1">
      <c r="A113" s="34"/>
      <c r="B113" s="35"/>
      <c r="C113" s="19" t="s">
        <v>144</v>
      </c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2" customHeight="1">
      <c r="A115" s="34"/>
      <c r="B115" s="35"/>
      <c r="C115" s="28" t="s">
        <v>15</v>
      </c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6.5" customHeight="1">
      <c r="A116" s="34"/>
      <c r="B116" s="35"/>
      <c r="C116" s="34"/>
      <c r="D116" s="34"/>
      <c r="E116" s="122" t="str">
        <f>E7</f>
        <v>Obnova bytového domu Mikovíniho 9, 11, Bratislava</v>
      </c>
      <c r="F116" s="28"/>
      <c r="G116" s="28"/>
      <c r="H116" s="28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129</v>
      </c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6.5" customHeight="1">
      <c r="A118" s="34"/>
      <c r="B118" s="35"/>
      <c r="C118" s="34"/>
      <c r="D118" s="34"/>
      <c r="E118" s="68" t="str">
        <f>E9</f>
        <v>03 - Odstránenie porúch balkónov a loggí</v>
      </c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6.96" customHeight="1">
      <c r="A119" s="34"/>
      <c r="B119" s="35"/>
      <c r="C119" s="34"/>
      <c r="D119" s="34"/>
      <c r="E119" s="34"/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2" customHeight="1">
      <c r="A120" s="34"/>
      <c r="B120" s="35"/>
      <c r="C120" s="28" t="s">
        <v>19</v>
      </c>
      <c r="D120" s="34"/>
      <c r="E120" s="34"/>
      <c r="F120" s="23" t="str">
        <f>F12</f>
        <v>Mikovíniho 9, 11, Bratislava</v>
      </c>
      <c r="G120" s="34"/>
      <c r="H120" s="34"/>
      <c r="I120" s="28" t="s">
        <v>21</v>
      </c>
      <c r="J120" s="70" t="str">
        <f>IF(J12="","",J12)</f>
        <v>21. 10. 2025</v>
      </c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6.96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25.65" customHeight="1">
      <c r="A122" s="34"/>
      <c r="B122" s="35"/>
      <c r="C122" s="28" t="s">
        <v>23</v>
      </c>
      <c r="D122" s="34"/>
      <c r="E122" s="34"/>
      <c r="F122" s="23" t="str">
        <f>E15</f>
        <v>Bytové družstvo BA III, Kominárska 6, BA - správca</v>
      </c>
      <c r="G122" s="34"/>
      <c r="H122" s="34"/>
      <c r="I122" s="28" t="s">
        <v>29</v>
      </c>
      <c r="J122" s="32" t="str">
        <f>E21</f>
        <v>PF7 s.r.o., Teslova 1, 821 02 Bratislava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25.65" customHeight="1">
      <c r="A123" s="34"/>
      <c r="B123" s="35"/>
      <c r="C123" s="28" t="s">
        <v>27</v>
      </c>
      <c r="D123" s="34"/>
      <c r="E123" s="34"/>
      <c r="F123" s="23" t="str">
        <f>IF(E18="","",E18)</f>
        <v>Vyplň údaj</v>
      </c>
      <c r="G123" s="34"/>
      <c r="H123" s="34"/>
      <c r="I123" s="28" t="s">
        <v>32</v>
      </c>
      <c r="J123" s="32" t="str">
        <f>E24</f>
        <v>Ing. Hladíková, Ing. Žarnovický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0.32" customHeight="1">
      <c r="A124" s="34"/>
      <c r="B124" s="35"/>
      <c r="C124" s="34"/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11" customFormat="1" ht="29.28" customHeight="1">
      <c r="A125" s="152"/>
      <c r="B125" s="153"/>
      <c r="C125" s="154" t="s">
        <v>145</v>
      </c>
      <c r="D125" s="155" t="s">
        <v>61</v>
      </c>
      <c r="E125" s="155" t="s">
        <v>57</v>
      </c>
      <c r="F125" s="155" t="s">
        <v>58</v>
      </c>
      <c r="G125" s="155" t="s">
        <v>146</v>
      </c>
      <c r="H125" s="155" t="s">
        <v>147</v>
      </c>
      <c r="I125" s="155" t="s">
        <v>148</v>
      </c>
      <c r="J125" s="156" t="s">
        <v>133</v>
      </c>
      <c r="K125" s="157" t="s">
        <v>149</v>
      </c>
      <c r="L125" s="158"/>
      <c r="M125" s="87" t="s">
        <v>1</v>
      </c>
      <c r="N125" s="88" t="s">
        <v>40</v>
      </c>
      <c r="O125" s="88" t="s">
        <v>150</v>
      </c>
      <c r="P125" s="88" t="s">
        <v>151</v>
      </c>
      <c r="Q125" s="88" t="s">
        <v>152</v>
      </c>
      <c r="R125" s="88" t="s">
        <v>153</v>
      </c>
      <c r="S125" s="88" t="s">
        <v>154</v>
      </c>
      <c r="T125" s="89" t="s">
        <v>155</v>
      </c>
      <c r="U125" s="152"/>
      <c r="V125" s="152"/>
      <c r="W125" s="152"/>
      <c r="X125" s="152"/>
      <c r="Y125" s="152"/>
      <c r="Z125" s="152"/>
      <c r="AA125" s="152"/>
      <c r="AB125" s="152"/>
      <c r="AC125" s="152"/>
      <c r="AD125" s="152"/>
      <c r="AE125" s="152"/>
    </row>
    <row r="126" s="2" customFormat="1" ht="22.8" customHeight="1">
      <c r="A126" s="34"/>
      <c r="B126" s="35"/>
      <c r="C126" s="94" t="s">
        <v>134</v>
      </c>
      <c r="D126" s="34"/>
      <c r="E126" s="34"/>
      <c r="F126" s="34"/>
      <c r="G126" s="34"/>
      <c r="H126" s="34"/>
      <c r="I126" s="34"/>
      <c r="J126" s="159">
        <f>BK126</f>
        <v>0</v>
      </c>
      <c r="K126" s="34"/>
      <c r="L126" s="35"/>
      <c r="M126" s="90"/>
      <c r="N126" s="74"/>
      <c r="O126" s="91"/>
      <c r="P126" s="160">
        <f>P127+P174</f>
        <v>0</v>
      </c>
      <c r="Q126" s="91"/>
      <c r="R126" s="160">
        <f>R127+R174</f>
        <v>67.689823050949997</v>
      </c>
      <c r="S126" s="91"/>
      <c r="T126" s="161">
        <f>T127+T174</f>
        <v>55.287629000000003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T126" s="15" t="s">
        <v>75</v>
      </c>
      <c r="AU126" s="15" t="s">
        <v>135</v>
      </c>
      <c r="BK126" s="162">
        <f>BK127+BK174</f>
        <v>0</v>
      </c>
    </row>
    <row r="127" s="12" customFormat="1" ht="25.92" customHeight="1">
      <c r="A127" s="12"/>
      <c r="B127" s="163"/>
      <c r="C127" s="12"/>
      <c r="D127" s="164" t="s">
        <v>75</v>
      </c>
      <c r="E127" s="165" t="s">
        <v>156</v>
      </c>
      <c r="F127" s="165" t="s">
        <v>157</v>
      </c>
      <c r="G127" s="12"/>
      <c r="H127" s="12"/>
      <c r="I127" s="166"/>
      <c r="J127" s="167">
        <f>BK127</f>
        <v>0</v>
      </c>
      <c r="K127" s="12"/>
      <c r="L127" s="163"/>
      <c r="M127" s="168"/>
      <c r="N127" s="169"/>
      <c r="O127" s="169"/>
      <c r="P127" s="170">
        <f>P128+P143+P172</f>
        <v>0</v>
      </c>
      <c r="Q127" s="169"/>
      <c r="R127" s="170">
        <f>R128+R143+R172</f>
        <v>44.63472115095</v>
      </c>
      <c r="S127" s="169"/>
      <c r="T127" s="171">
        <f>T128+T143+T172</f>
        <v>55.257389000000003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64" t="s">
        <v>84</v>
      </c>
      <c r="AT127" s="172" t="s">
        <v>75</v>
      </c>
      <c r="AU127" s="172" t="s">
        <v>76</v>
      </c>
      <c r="AY127" s="164" t="s">
        <v>158</v>
      </c>
      <c r="BK127" s="173">
        <f>BK128+BK143+BK172</f>
        <v>0</v>
      </c>
    </row>
    <row r="128" s="12" customFormat="1" ht="22.8" customHeight="1">
      <c r="A128" s="12"/>
      <c r="B128" s="163"/>
      <c r="C128" s="12"/>
      <c r="D128" s="164" t="s">
        <v>75</v>
      </c>
      <c r="E128" s="174" t="s">
        <v>159</v>
      </c>
      <c r="F128" s="174" t="s">
        <v>160</v>
      </c>
      <c r="G128" s="12"/>
      <c r="H128" s="12"/>
      <c r="I128" s="166"/>
      <c r="J128" s="175">
        <f>BK128</f>
        <v>0</v>
      </c>
      <c r="K128" s="12"/>
      <c r="L128" s="163"/>
      <c r="M128" s="168"/>
      <c r="N128" s="169"/>
      <c r="O128" s="169"/>
      <c r="P128" s="170">
        <f>SUM(P129:P142)</f>
        <v>0</v>
      </c>
      <c r="Q128" s="169"/>
      <c r="R128" s="170">
        <f>SUM(R129:R142)</f>
        <v>25.060783651449999</v>
      </c>
      <c r="S128" s="169"/>
      <c r="T128" s="171">
        <f>SUM(T129:T142)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64" t="s">
        <v>84</v>
      </c>
      <c r="AT128" s="172" t="s">
        <v>75</v>
      </c>
      <c r="AU128" s="172" t="s">
        <v>84</v>
      </c>
      <c r="AY128" s="164" t="s">
        <v>158</v>
      </c>
      <c r="BK128" s="173">
        <f>SUM(BK129:BK142)</f>
        <v>0</v>
      </c>
    </row>
    <row r="129" s="2" customFormat="1" ht="24.15" customHeight="1">
      <c r="A129" s="34"/>
      <c r="B129" s="176"/>
      <c r="C129" s="177" t="s">
        <v>84</v>
      </c>
      <c r="D129" s="177" t="s">
        <v>161</v>
      </c>
      <c r="E129" s="178" t="s">
        <v>433</v>
      </c>
      <c r="F129" s="179" t="s">
        <v>434</v>
      </c>
      <c r="G129" s="180" t="s">
        <v>164</v>
      </c>
      <c r="H129" s="181">
        <v>247.38499999999999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0.00022499999999999999</v>
      </c>
      <c r="R129" s="187">
        <f>Q129*H129</f>
        <v>0.055661624999999999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435</v>
      </c>
    </row>
    <row r="130" s="2" customFormat="1" ht="24.15" customHeight="1">
      <c r="A130" s="34"/>
      <c r="B130" s="176"/>
      <c r="C130" s="177" t="s">
        <v>166</v>
      </c>
      <c r="D130" s="177" t="s">
        <v>161</v>
      </c>
      <c r="E130" s="178" t="s">
        <v>436</v>
      </c>
      <c r="F130" s="179" t="s">
        <v>437</v>
      </c>
      <c r="G130" s="180" t="s">
        <v>164</v>
      </c>
      <c r="H130" s="181">
        <v>247.38499999999999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0.00040000000000000002</v>
      </c>
      <c r="R130" s="187">
        <f>Q130*H130</f>
        <v>0.098954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438</v>
      </c>
    </row>
    <row r="131" s="2" customFormat="1" ht="24.15" customHeight="1">
      <c r="A131" s="34"/>
      <c r="B131" s="176"/>
      <c r="C131" s="177" t="s">
        <v>171</v>
      </c>
      <c r="D131" s="177" t="s">
        <v>161</v>
      </c>
      <c r="E131" s="178" t="s">
        <v>439</v>
      </c>
      <c r="F131" s="179" t="s">
        <v>440</v>
      </c>
      <c r="G131" s="180" t="s">
        <v>164</v>
      </c>
      <c r="H131" s="181">
        <v>247.38499999999999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0.0032200000000000002</v>
      </c>
      <c r="R131" s="187">
        <f>Q131*H131</f>
        <v>0.7965797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441</v>
      </c>
    </row>
    <row r="132" s="2" customFormat="1" ht="24.15" customHeight="1">
      <c r="A132" s="34"/>
      <c r="B132" s="176"/>
      <c r="C132" s="177" t="s">
        <v>165</v>
      </c>
      <c r="D132" s="177" t="s">
        <v>161</v>
      </c>
      <c r="E132" s="178" t="s">
        <v>442</v>
      </c>
      <c r="F132" s="179" t="s">
        <v>443</v>
      </c>
      <c r="G132" s="180" t="s">
        <v>164</v>
      </c>
      <c r="H132" s="181">
        <v>61.845999999999997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0.010999999999999999</v>
      </c>
      <c r="R132" s="187">
        <f>Q132*H132</f>
        <v>0.68030599999999997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444</v>
      </c>
    </row>
    <row r="133" s="2" customFormat="1" ht="37.8" customHeight="1">
      <c r="A133" s="34"/>
      <c r="B133" s="176"/>
      <c r="C133" s="177" t="s">
        <v>178</v>
      </c>
      <c r="D133" s="177" t="s">
        <v>161</v>
      </c>
      <c r="E133" s="178" t="s">
        <v>445</v>
      </c>
      <c r="F133" s="179" t="s">
        <v>446</v>
      </c>
      <c r="G133" s="180" t="s">
        <v>164</v>
      </c>
      <c r="H133" s="181">
        <v>61.845999999999997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0.033000000000000002</v>
      </c>
      <c r="R133" s="187">
        <f>Q133*H133</f>
        <v>2.040918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447</v>
      </c>
    </row>
    <row r="134" s="2" customFormat="1" ht="33" customHeight="1">
      <c r="A134" s="34"/>
      <c r="B134" s="176"/>
      <c r="C134" s="177" t="s">
        <v>159</v>
      </c>
      <c r="D134" s="177" t="s">
        <v>161</v>
      </c>
      <c r="E134" s="178" t="s">
        <v>201</v>
      </c>
      <c r="F134" s="179" t="s">
        <v>202</v>
      </c>
      <c r="G134" s="180" t="s">
        <v>164</v>
      </c>
      <c r="H134" s="181">
        <v>247.38499999999999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0.019758999999999999</v>
      </c>
      <c r="R134" s="187">
        <f>Q134*H134</f>
        <v>4.8880802149999996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448</v>
      </c>
    </row>
    <row r="135" s="2" customFormat="1" ht="24.15" customHeight="1">
      <c r="A135" s="34"/>
      <c r="B135" s="176"/>
      <c r="C135" s="177" t="s">
        <v>185</v>
      </c>
      <c r="D135" s="177" t="s">
        <v>161</v>
      </c>
      <c r="E135" s="178" t="s">
        <v>449</v>
      </c>
      <c r="F135" s="179" t="s">
        <v>450</v>
      </c>
      <c r="G135" s="180" t="s">
        <v>164</v>
      </c>
      <c r="H135" s="181">
        <v>46.235999999999997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0.0021199999999999999</v>
      </c>
      <c r="R135" s="187">
        <f>Q135*H135</f>
        <v>0.098020319999999994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451</v>
      </c>
    </row>
    <row r="136" s="2" customFormat="1" ht="24.15" customHeight="1">
      <c r="A136" s="34"/>
      <c r="B136" s="176"/>
      <c r="C136" s="177" t="s">
        <v>190</v>
      </c>
      <c r="D136" s="177" t="s">
        <v>161</v>
      </c>
      <c r="E136" s="178" t="s">
        <v>452</v>
      </c>
      <c r="F136" s="179" t="s">
        <v>453</v>
      </c>
      <c r="G136" s="180" t="s">
        <v>164</v>
      </c>
      <c r="H136" s="181">
        <v>184.94499999999999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</v>
      </c>
      <c r="R136" s="187">
        <f>Q136*H136</f>
        <v>0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454</v>
      </c>
    </row>
    <row r="137" s="2" customFormat="1" ht="16.5" customHeight="1">
      <c r="A137" s="34"/>
      <c r="B137" s="176"/>
      <c r="C137" s="196" t="s">
        <v>194</v>
      </c>
      <c r="D137" s="196" t="s">
        <v>264</v>
      </c>
      <c r="E137" s="197" t="s">
        <v>455</v>
      </c>
      <c r="F137" s="198" t="s">
        <v>456</v>
      </c>
      <c r="G137" s="199" t="s">
        <v>457</v>
      </c>
      <c r="H137" s="200">
        <v>36.988999999999997</v>
      </c>
      <c r="I137" s="201"/>
      <c r="J137" s="202">
        <f>ROUND(I137*H137,2)</f>
        <v>0</v>
      </c>
      <c r="K137" s="203"/>
      <c r="L137" s="204"/>
      <c r="M137" s="205" t="s">
        <v>1</v>
      </c>
      <c r="N137" s="206" t="s">
        <v>42</v>
      </c>
      <c r="O137" s="78"/>
      <c r="P137" s="187">
        <f>O137*H137</f>
        <v>0</v>
      </c>
      <c r="Q137" s="187">
        <v>0.001</v>
      </c>
      <c r="R137" s="187">
        <f>Q137*H137</f>
        <v>0.036989000000000001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190</v>
      </c>
      <c r="AT137" s="189" t="s">
        <v>264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458</v>
      </c>
    </row>
    <row r="138" s="2" customFormat="1" ht="24.15" customHeight="1">
      <c r="A138" s="34"/>
      <c r="B138" s="176"/>
      <c r="C138" s="177" t="s">
        <v>110</v>
      </c>
      <c r="D138" s="177" t="s">
        <v>161</v>
      </c>
      <c r="E138" s="178" t="s">
        <v>407</v>
      </c>
      <c r="F138" s="179" t="s">
        <v>408</v>
      </c>
      <c r="G138" s="180" t="s">
        <v>164</v>
      </c>
      <c r="H138" s="181">
        <v>48.710000000000001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0.00050000000000000001</v>
      </c>
      <c r="R138" s="187">
        <f>Q138*H138</f>
        <v>0.024355000000000002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459</v>
      </c>
    </row>
    <row r="139" s="2" customFormat="1" ht="24.15" customHeight="1">
      <c r="A139" s="34"/>
      <c r="B139" s="176"/>
      <c r="C139" s="177" t="s">
        <v>113</v>
      </c>
      <c r="D139" s="177" t="s">
        <v>161</v>
      </c>
      <c r="E139" s="178" t="s">
        <v>410</v>
      </c>
      <c r="F139" s="179" t="s">
        <v>411</v>
      </c>
      <c r="G139" s="180" t="s">
        <v>164</v>
      </c>
      <c r="H139" s="181">
        <v>46.235999999999997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0.034000000000000002</v>
      </c>
      <c r="R139" s="187">
        <f>Q139*H139</f>
        <v>1.5720240000000001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166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460</v>
      </c>
    </row>
    <row r="140" s="2" customFormat="1" ht="24.15" customHeight="1">
      <c r="A140" s="34"/>
      <c r="B140" s="176"/>
      <c r="C140" s="177" t="s">
        <v>116</v>
      </c>
      <c r="D140" s="177" t="s">
        <v>161</v>
      </c>
      <c r="E140" s="178" t="s">
        <v>461</v>
      </c>
      <c r="F140" s="179" t="s">
        <v>462</v>
      </c>
      <c r="G140" s="180" t="s">
        <v>164</v>
      </c>
      <c r="H140" s="181">
        <v>184.94499999999999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0.078280000000000002</v>
      </c>
      <c r="R140" s="187">
        <f>Q140*H140</f>
        <v>14.4774946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463</v>
      </c>
    </row>
    <row r="141" s="2" customFormat="1">
      <c r="A141" s="34"/>
      <c r="B141" s="35"/>
      <c r="C141" s="34"/>
      <c r="D141" s="191" t="s">
        <v>229</v>
      </c>
      <c r="E141" s="34"/>
      <c r="F141" s="192" t="s">
        <v>464</v>
      </c>
      <c r="G141" s="34"/>
      <c r="H141" s="34"/>
      <c r="I141" s="193"/>
      <c r="J141" s="34"/>
      <c r="K141" s="34"/>
      <c r="L141" s="35"/>
      <c r="M141" s="194"/>
      <c r="N141" s="195"/>
      <c r="O141" s="78"/>
      <c r="P141" s="78"/>
      <c r="Q141" s="78"/>
      <c r="R141" s="78"/>
      <c r="S141" s="78"/>
      <c r="T141" s="79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T141" s="15" t="s">
        <v>229</v>
      </c>
      <c r="AU141" s="15" t="s">
        <v>166</v>
      </c>
    </row>
    <row r="142" s="2" customFormat="1" ht="37.8" customHeight="1">
      <c r="A142" s="34"/>
      <c r="B142" s="176"/>
      <c r="C142" s="177" t="s">
        <v>119</v>
      </c>
      <c r="D142" s="177" t="s">
        <v>161</v>
      </c>
      <c r="E142" s="178" t="s">
        <v>465</v>
      </c>
      <c r="F142" s="179" t="s">
        <v>466</v>
      </c>
      <c r="G142" s="180" t="s">
        <v>164</v>
      </c>
      <c r="H142" s="181">
        <v>184.94499999999999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0.0015756100000000001</v>
      </c>
      <c r="R142" s="187">
        <f>Q142*H142</f>
        <v>0.29140119144999999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467</v>
      </c>
    </row>
    <row r="143" s="12" customFormat="1" ht="22.8" customHeight="1">
      <c r="A143" s="12"/>
      <c r="B143" s="163"/>
      <c r="C143" s="12"/>
      <c r="D143" s="164" t="s">
        <v>75</v>
      </c>
      <c r="E143" s="174" t="s">
        <v>194</v>
      </c>
      <c r="F143" s="174" t="s">
        <v>216</v>
      </c>
      <c r="G143" s="12"/>
      <c r="H143" s="12"/>
      <c r="I143" s="166"/>
      <c r="J143" s="175">
        <f>BK143</f>
        <v>0</v>
      </c>
      <c r="K143" s="12"/>
      <c r="L143" s="163"/>
      <c r="M143" s="168"/>
      <c r="N143" s="169"/>
      <c r="O143" s="169"/>
      <c r="P143" s="170">
        <f>SUM(P144:P171)</f>
        <v>0</v>
      </c>
      <c r="Q143" s="169"/>
      <c r="R143" s="170">
        <f>SUM(R144:R171)</f>
        <v>19.573937499500001</v>
      </c>
      <c r="S143" s="169"/>
      <c r="T143" s="171">
        <f>SUM(T144:T171)</f>
        <v>55.257389000000003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4" t="s">
        <v>84</v>
      </c>
      <c r="AT143" s="172" t="s">
        <v>75</v>
      </c>
      <c r="AU143" s="172" t="s">
        <v>84</v>
      </c>
      <c r="AY143" s="164" t="s">
        <v>158</v>
      </c>
      <c r="BK143" s="173">
        <f>SUM(BK144:BK171)</f>
        <v>0</v>
      </c>
    </row>
    <row r="144" s="2" customFormat="1" ht="16.5" customHeight="1">
      <c r="A144" s="34"/>
      <c r="B144" s="176"/>
      <c r="C144" s="177" t="s">
        <v>122</v>
      </c>
      <c r="D144" s="177" t="s">
        <v>161</v>
      </c>
      <c r="E144" s="178" t="s">
        <v>468</v>
      </c>
      <c r="F144" s="179" t="s">
        <v>469</v>
      </c>
      <c r="G144" s="180" t="s">
        <v>188</v>
      </c>
      <c r="H144" s="181">
        <v>852.79999999999995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0.00012849000000000001</v>
      </c>
      <c r="R144" s="187">
        <f>Q144*H144</f>
        <v>0.109576272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470</v>
      </c>
    </row>
    <row r="145" s="2" customFormat="1" ht="16.5" customHeight="1">
      <c r="A145" s="34"/>
      <c r="B145" s="176"/>
      <c r="C145" s="177" t="s">
        <v>125</v>
      </c>
      <c r="D145" s="177" t="s">
        <v>161</v>
      </c>
      <c r="E145" s="178" t="s">
        <v>471</v>
      </c>
      <c r="F145" s="179" t="s">
        <v>472</v>
      </c>
      <c r="G145" s="180" t="s">
        <v>164</v>
      </c>
      <c r="H145" s="181">
        <v>432.32999999999998</v>
      </c>
      <c r="I145" s="182"/>
      <c r="J145" s="183">
        <f>ROUND(I145*H145,2)</f>
        <v>0</v>
      </c>
      <c r="K145" s="184"/>
      <c r="L145" s="35"/>
      <c r="M145" s="185" t="s">
        <v>1</v>
      </c>
      <c r="N145" s="186" t="s">
        <v>42</v>
      </c>
      <c r="O145" s="78"/>
      <c r="P145" s="187">
        <f>O145*H145</f>
        <v>0</v>
      </c>
      <c r="Q145" s="187">
        <v>0</v>
      </c>
      <c r="R145" s="187">
        <f>Q145*H145</f>
        <v>0</v>
      </c>
      <c r="S145" s="187">
        <v>0</v>
      </c>
      <c r="T145" s="188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165</v>
      </c>
      <c r="AT145" s="189" t="s">
        <v>161</v>
      </c>
      <c r="AU145" s="189" t="s">
        <v>166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165</v>
      </c>
      <c r="BM145" s="189" t="s">
        <v>473</v>
      </c>
    </row>
    <row r="146" s="2" customFormat="1" ht="33" customHeight="1">
      <c r="A146" s="34"/>
      <c r="B146" s="176"/>
      <c r="C146" s="177" t="s">
        <v>217</v>
      </c>
      <c r="D146" s="177" t="s">
        <v>161</v>
      </c>
      <c r="E146" s="178" t="s">
        <v>218</v>
      </c>
      <c r="F146" s="179" t="s">
        <v>219</v>
      </c>
      <c r="G146" s="180" t="s">
        <v>164</v>
      </c>
      <c r="H146" s="181">
        <v>863.32000000000005</v>
      </c>
      <c r="I146" s="182"/>
      <c r="J146" s="183">
        <f>ROUND(I146*H146,2)</f>
        <v>0</v>
      </c>
      <c r="K146" s="184"/>
      <c r="L146" s="35"/>
      <c r="M146" s="185" t="s">
        <v>1</v>
      </c>
      <c r="N146" s="186" t="s">
        <v>42</v>
      </c>
      <c r="O146" s="78"/>
      <c r="P146" s="187">
        <f>O146*H146</f>
        <v>0</v>
      </c>
      <c r="Q146" s="187">
        <v>0.020219999999999998</v>
      </c>
      <c r="R146" s="187">
        <f>Q146*H146</f>
        <v>17.456330399999999</v>
      </c>
      <c r="S146" s="187">
        <v>0</v>
      </c>
      <c r="T146" s="188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89" t="s">
        <v>165</v>
      </c>
      <c r="AT146" s="189" t="s">
        <v>161</v>
      </c>
      <c r="AU146" s="189" t="s">
        <v>166</v>
      </c>
      <c r="AY146" s="15" t="s">
        <v>158</v>
      </c>
      <c r="BE146" s="190">
        <f>IF(N146="základná",J146,0)</f>
        <v>0</v>
      </c>
      <c r="BF146" s="190">
        <f>IF(N146="znížená",J146,0)</f>
        <v>0</v>
      </c>
      <c r="BG146" s="190">
        <f>IF(N146="zákl. prenesená",J146,0)</f>
        <v>0</v>
      </c>
      <c r="BH146" s="190">
        <f>IF(N146="zníž. prenesená",J146,0)</f>
        <v>0</v>
      </c>
      <c r="BI146" s="190">
        <f>IF(N146="nulová",J146,0)</f>
        <v>0</v>
      </c>
      <c r="BJ146" s="15" t="s">
        <v>166</v>
      </c>
      <c r="BK146" s="190">
        <f>ROUND(I146*H146,2)</f>
        <v>0</v>
      </c>
      <c r="BL146" s="15" t="s">
        <v>165</v>
      </c>
      <c r="BM146" s="189" t="s">
        <v>474</v>
      </c>
    </row>
    <row r="147" s="2" customFormat="1" ht="37.8" customHeight="1">
      <c r="A147" s="34"/>
      <c r="B147" s="176"/>
      <c r="C147" s="177" t="s">
        <v>221</v>
      </c>
      <c r="D147" s="177" t="s">
        <v>161</v>
      </c>
      <c r="E147" s="178" t="s">
        <v>222</v>
      </c>
      <c r="F147" s="179" t="s">
        <v>223</v>
      </c>
      <c r="G147" s="180" t="s">
        <v>164</v>
      </c>
      <c r="H147" s="181">
        <v>863.32000000000005</v>
      </c>
      <c r="I147" s="182"/>
      <c r="J147" s="183">
        <f>ROUND(I147*H147,2)</f>
        <v>0</v>
      </c>
      <c r="K147" s="184"/>
      <c r="L147" s="35"/>
      <c r="M147" s="185" t="s">
        <v>1</v>
      </c>
      <c r="N147" s="186" t="s">
        <v>42</v>
      </c>
      <c r="O147" s="78"/>
      <c r="P147" s="187">
        <f>O147*H147</f>
        <v>0</v>
      </c>
      <c r="Q147" s="187">
        <v>0</v>
      </c>
      <c r="R147" s="187">
        <f>Q147*H147</f>
        <v>0</v>
      </c>
      <c r="S147" s="187">
        <v>0</v>
      </c>
      <c r="T147" s="188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165</v>
      </c>
      <c r="AT147" s="189" t="s">
        <v>161</v>
      </c>
      <c r="AU147" s="189" t="s">
        <v>166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165</v>
      </c>
      <c r="BM147" s="189" t="s">
        <v>475</v>
      </c>
    </row>
    <row r="148" s="2" customFormat="1" ht="37.8" customHeight="1">
      <c r="A148" s="34"/>
      <c r="B148" s="176"/>
      <c r="C148" s="177" t="s">
        <v>225</v>
      </c>
      <c r="D148" s="177" t="s">
        <v>161</v>
      </c>
      <c r="E148" s="178" t="s">
        <v>226</v>
      </c>
      <c r="F148" s="179" t="s">
        <v>227</v>
      </c>
      <c r="G148" s="180" t="s">
        <v>164</v>
      </c>
      <c r="H148" s="181">
        <v>2589.96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476</v>
      </c>
    </row>
    <row r="149" s="2" customFormat="1">
      <c r="A149" s="34"/>
      <c r="B149" s="35"/>
      <c r="C149" s="34"/>
      <c r="D149" s="191" t="s">
        <v>229</v>
      </c>
      <c r="E149" s="34"/>
      <c r="F149" s="192" t="s">
        <v>230</v>
      </c>
      <c r="G149" s="34"/>
      <c r="H149" s="34"/>
      <c r="I149" s="193"/>
      <c r="J149" s="34"/>
      <c r="K149" s="34"/>
      <c r="L149" s="35"/>
      <c r="M149" s="194"/>
      <c r="N149" s="195"/>
      <c r="O149" s="78"/>
      <c r="P149" s="78"/>
      <c r="Q149" s="78"/>
      <c r="R149" s="78"/>
      <c r="S149" s="78"/>
      <c r="T149" s="79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T149" s="15" t="s">
        <v>229</v>
      </c>
      <c r="AU149" s="15" t="s">
        <v>166</v>
      </c>
    </row>
    <row r="150" s="2" customFormat="1" ht="24.15" customHeight="1">
      <c r="A150" s="34"/>
      <c r="B150" s="176"/>
      <c r="C150" s="177" t="s">
        <v>231</v>
      </c>
      <c r="D150" s="177" t="s">
        <v>161</v>
      </c>
      <c r="E150" s="178" t="s">
        <v>477</v>
      </c>
      <c r="F150" s="179" t="s">
        <v>478</v>
      </c>
      <c r="G150" s="180" t="s">
        <v>164</v>
      </c>
      <c r="H150" s="181">
        <v>247.38499999999999</v>
      </c>
      <c r="I150" s="182"/>
      <c r="J150" s="183">
        <f>ROUND(I150*H150,2)</f>
        <v>0</v>
      </c>
      <c r="K150" s="184"/>
      <c r="L150" s="35"/>
      <c r="M150" s="185" t="s">
        <v>1</v>
      </c>
      <c r="N150" s="186" t="s">
        <v>42</v>
      </c>
      <c r="O150" s="78"/>
      <c r="P150" s="187">
        <f>O150*H150</f>
        <v>0</v>
      </c>
      <c r="Q150" s="187">
        <v>0.00192542</v>
      </c>
      <c r="R150" s="187">
        <f>Q150*H150</f>
        <v>0.47632002669999995</v>
      </c>
      <c r="S150" s="187">
        <v>0</v>
      </c>
      <c r="T150" s="188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165</v>
      </c>
      <c r="AT150" s="189" t="s">
        <v>161</v>
      </c>
      <c r="AU150" s="189" t="s">
        <v>166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479</v>
      </c>
    </row>
    <row r="151" s="2" customFormat="1" ht="16.5" customHeight="1">
      <c r="A151" s="34"/>
      <c r="B151" s="176"/>
      <c r="C151" s="177" t="s">
        <v>235</v>
      </c>
      <c r="D151" s="177" t="s">
        <v>161</v>
      </c>
      <c r="E151" s="178" t="s">
        <v>232</v>
      </c>
      <c r="F151" s="179" t="s">
        <v>233</v>
      </c>
      <c r="G151" s="180" t="s">
        <v>164</v>
      </c>
      <c r="H151" s="181">
        <v>863.32000000000005</v>
      </c>
      <c r="I151" s="182"/>
      <c r="J151" s="183">
        <f>ROUND(I151*H151,2)</f>
        <v>0</v>
      </c>
      <c r="K151" s="184"/>
      <c r="L151" s="35"/>
      <c r="M151" s="185" t="s">
        <v>1</v>
      </c>
      <c r="N151" s="186" t="s">
        <v>42</v>
      </c>
      <c r="O151" s="78"/>
      <c r="P151" s="187">
        <f>O151*H151</f>
        <v>0</v>
      </c>
      <c r="Q151" s="187">
        <v>5.4939999999999999E-05</v>
      </c>
      <c r="R151" s="187">
        <f>Q151*H151</f>
        <v>0.047430800799999999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9" t="s">
        <v>165</v>
      </c>
      <c r="AT151" s="189" t="s">
        <v>161</v>
      </c>
      <c r="AU151" s="189" t="s">
        <v>166</v>
      </c>
      <c r="AY151" s="15" t="s">
        <v>158</v>
      </c>
      <c r="BE151" s="190">
        <f>IF(N151="základná",J151,0)</f>
        <v>0</v>
      </c>
      <c r="BF151" s="190">
        <f>IF(N151="znížená",J151,0)</f>
        <v>0</v>
      </c>
      <c r="BG151" s="190">
        <f>IF(N151="zákl. prenesená",J151,0)</f>
        <v>0</v>
      </c>
      <c r="BH151" s="190">
        <f>IF(N151="zníž. prenesená",J151,0)</f>
        <v>0</v>
      </c>
      <c r="BI151" s="190">
        <f>IF(N151="nulová",J151,0)</f>
        <v>0</v>
      </c>
      <c r="BJ151" s="15" t="s">
        <v>166</v>
      </c>
      <c r="BK151" s="190">
        <f>ROUND(I151*H151,2)</f>
        <v>0</v>
      </c>
      <c r="BL151" s="15" t="s">
        <v>165</v>
      </c>
      <c r="BM151" s="189" t="s">
        <v>480</v>
      </c>
    </row>
    <row r="152" s="2" customFormat="1" ht="16.5" customHeight="1">
      <c r="A152" s="34"/>
      <c r="B152" s="176"/>
      <c r="C152" s="177" t="s">
        <v>239</v>
      </c>
      <c r="D152" s="177" t="s">
        <v>161</v>
      </c>
      <c r="E152" s="178" t="s">
        <v>236</v>
      </c>
      <c r="F152" s="179" t="s">
        <v>237</v>
      </c>
      <c r="G152" s="180" t="s">
        <v>164</v>
      </c>
      <c r="H152" s="181">
        <v>863.32000000000005</v>
      </c>
      <c r="I152" s="182"/>
      <c r="J152" s="183">
        <f>ROUND(I152*H152,2)</f>
        <v>0</v>
      </c>
      <c r="K152" s="184"/>
      <c r="L152" s="35"/>
      <c r="M152" s="185" t="s">
        <v>1</v>
      </c>
      <c r="N152" s="186" t="s">
        <v>42</v>
      </c>
      <c r="O152" s="78"/>
      <c r="P152" s="187">
        <f>O152*H152</f>
        <v>0</v>
      </c>
      <c r="Q152" s="187">
        <v>0</v>
      </c>
      <c r="R152" s="187">
        <f>Q152*H152</f>
        <v>0</v>
      </c>
      <c r="S152" s="187">
        <v>0</v>
      </c>
      <c r="T152" s="188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89" t="s">
        <v>165</v>
      </c>
      <c r="AT152" s="189" t="s">
        <v>161</v>
      </c>
      <c r="AU152" s="189" t="s">
        <v>166</v>
      </c>
      <c r="AY152" s="15" t="s">
        <v>158</v>
      </c>
      <c r="BE152" s="190">
        <f>IF(N152="základná",J152,0)</f>
        <v>0</v>
      </c>
      <c r="BF152" s="190">
        <f>IF(N152="znížená",J152,0)</f>
        <v>0</v>
      </c>
      <c r="BG152" s="190">
        <f>IF(N152="zákl. prenesená",J152,0)</f>
        <v>0</v>
      </c>
      <c r="BH152" s="190">
        <f>IF(N152="zníž. prenesená",J152,0)</f>
        <v>0</v>
      </c>
      <c r="BI152" s="190">
        <f>IF(N152="nulová",J152,0)</f>
        <v>0</v>
      </c>
      <c r="BJ152" s="15" t="s">
        <v>166</v>
      </c>
      <c r="BK152" s="190">
        <f>ROUND(I152*H152,2)</f>
        <v>0</v>
      </c>
      <c r="BL152" s="15" t="s">
        <v>165</v>
      </c>
      <c r="BM152" s="189" t="s">
        <v>481</v>
      </c>
    </row>
    <row r="153" s="2" customFormat="1" ht="16.5" customHeight="1">
      <c r="A153" s="34"/>
      <c r="B153" s="176"/>
      <c r="C153" s="177" t="s">
        <v>243</v>
      </c>
      <c r="D153" s="177" t="s">
        <v>161</v>
      </c>
      <c r="E153" s="178" t="s">
        <v>482</v>
      </c>
      <c r="F153" s="179" t="s">
        <v>483</v>
      </c>
      <c r="G153" s="180" t="s">
        <v>164</v>
      </c>
      <c r="H153" s="181">
        <v>184.94499999999999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</v>
      </c>
      <c r="R153" s="187">
        <f>Q153*H153</f>
        <v>0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165</v>
      </c>
      <c r="AT153" s="189" t="s">
        <v>161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484</v>
      </c>
    </row>
    <row r="154" s="2" customFormat="1" ht="24.15" customHeight="1">
      <c r="A154" s="34"/>
      <c r="B154" s="176"/>
      <c r="C154" s="177" t="s">
        <v>7</v>
      </c>
      <c r="D154" s="177" t="s">
        <v>161</v>
      </c>
      <c r="E154" s="178" t="s">
        <v>485</v>
      </c>
      <c r="F154" s="179" t="s">
        <v>486</v>
      </c>
      <c r="G154" s="180" t="s">
        <v>188</v>
      </c>
      <c r="H154" s="181">
        <v>336</v>
      </c>
      <c r="I154" s="182"/>
      <c r="J154" s="183">
        <f>ROUND(I154*H154,2)</f>
        <v>0</v>
      </c>
      <c r="K154" s="184"/>
      <c r="L154" s="35"/>
      <c r="M154" s="185" t="s">
        <v>1</v>
      </c>
      <c r="N154" s="186" t="s">
        <v>42</v>
      </c>
      <c r="O154" s="78"/>
      <c r="P154" s="187">
        <f>O154*H154</f>
        <v>0</v>
      </c>
      <c r="Q154" s="187">
        <v>0.0044175000000000004</v>
      </c>
      <c r="R154" s="187">
        <f>Q154*H154</f>
        <v>1.48428</v>
      </c>
      <c r="S154" s="187">
        <v>0</v>
      </c>
      <c r="T154" s="188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89" t="s">
        <v>165</v>
      </c>
      <c r="AT154" s="189" t="s">
        <v>161</v>
      </c>
      <c r="AU154" s="189" t="s">
        <v>166</v>
      </c>
      <c r="AY154" s="15" t="s">
        <v>158</v>
      </c>
      <c r="BE154" s="190">
        <f>IF(N154="základná",J154,0)</f>
        <v>0</v>
      </c>
      <c r="BF154" s="190">
        <f>IF(N154="znížená",J154,0)</f>
        <v>0</v>
      </c>
      <c r="BG154" s="190">
        <f>IF(N154="zákl. prenesená",J154,0)</f>
        <v>0</v>
      </c>
      <c r="BH154" s="190">
        <f>IF(N154="zníž. prenesená",J154,0)</f>
        <v>0</v>
      </c>
      <c r="BI154" s="190">
        <f>IF(N154="nulová",J154,0)</f>
        <v>0</v>
      </c>
      <c r="BJ154" s="15" t="s">
        <v>166</v>
      </c>
      <c r="BK154" s="190">
        <f>ROUND(I154*H154,2)</f>
        <v>0</v>
      </c>
      <c r="BL154" s="15" t="s">
        <v>165</v>
      </c>
      <c r="BM154" s="189" t="s">
        <v>487</v>
      </c>
    </row>
    <row r="155" s="2" customFormat="1" ht="33" customHeight="1">
      <c r="A155" s="34"/>
      <c r="B155" s="176"/>
      <c r="C155" s="177" t="s">
        <v>250</v>
      </c>
      <c r="D155" s="177" t="s">
        <v>161</v>
      </c>
      <c r="E155" s="178" t="s">
        <v>488</v>
      </c>
      <c r="F155" s="179" t="s">
        <v>489</v>
      </c>
      <c r="G155" s="180" t="s">
        <v>490</v>
      </c>
      <c r="H155" s="181">
        <v>9.2469999999999999</v>
      </c>
      <c r="I155" s="182"/>
      <c r="J155" s="183">
        <f>ROUND(I155*H155,2)</f>
        <v>0</v>
      </c>
      <c r="K155" s="184"/>
      <c r="L155" s="35"/>
      <c r="M155" s="185" t="s">
        <v>1</v>
      </c>
      <c r="N155" s="186" t="s">
        <v>42</v>
      </c>
      <c r="O155" s="78"/>
      <c r="P155" s="187">
        <f>O155*H155</f>
        <v>0</v>
      </c>
      <c r="Q155" s="187">
        <v>0</v>
      </c>
      <c r="R155" s="187">
        <f>Q155*H155</f>
        <v>0</v>
      </c>
      <c r="S155" s="187">
        <v>2.2000000000000002</v>
      </c>
      <c r="T155" s="188">
        <f>S155*H155</f>
        <v>20.343400000000003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165</v>
      </c>
      <c r="AT155" s="189" t="s">
        <v>161</v>
      </c>
      <c r="AU155" s="189" t="s">
        <v>166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165</v>
      </c>
      <c r="BM155" s="189" t="s">
        <v>491</v>
      </c>
    </row>
    <row r="156" s="2" customFormat="1" ht="33" customHeight="1">
      <c r="A156" s="34"/>
      <c r="B156" s="176"/>
      <c r="C156" s="177" t="s">
        <v>254</v>
      </c>
      <c r="D156" s="177" t="s">
        <v>161</v>
      </c>
      <c r="E156" s="178" t="s">
        <v>492</v>
      </c>
      <c r="F156" s="179" t="s">
        <v>493</v>
      </c>
      <c r="G156" s="180" t="s">
        <v>164</v>
      </c>
      <c r="H156" s="181">
        <v>211.97499999999999</v>
      </c>
      <c r="I156" s="182"/>
      <c r="J156" s="183">
        <f>ROUND(I156*H156,2)</f>
        <v>0</v>
      </c>
      <c r="K156" s="184"/>
      <c r="L156" s="35"/>
      <c r="M156" s="185" t="s">
        <v>1</v>
      </c>
      <c r="N156" s="186" t="s">
        <v>42</v>
      </c>
      <c r="O156" s="78"/>
      <c r="P156" s="187">
        <f>O156*H156</f>
        <v>0</v>
      </c>
      <c r="Q156" s="187">
        <v>0</v>
      </c>
      <c r="R156" s="187">
        <f>Q156*H156</f>
        <v>0</v>
      </c>
      <c r="S156" s="187">
        <v>0.02</v>
      </c>
      <c r="T156" s="188">
        <f>S156*H156</f>
        <v>4.2394999999999996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89" t="s">
        <v>165</v>
      </c>
      <c r="AT156" s="189" t="s">
        <v>161</v>
      </c>
      <c r="AU156" s="189" t="s">
        <v>166</v>
      </c>
      <c r="AY156" s="15" t="s">
        <v>158</v>
      </c>
      <c r="BE156" s="190">
        <f>IF(N156="základná",J156,0)</f>
        <v>0</v>
      </c>
      <c r="BF156" s="190">
        <f>IF(N156="znížená",J156,0)</f>
        <v>0</v>
      </c>
      <c r="BG156" s="190">
        <f>IF(N156="zákl. prenesená",J156,0)</f>
        <v>0</v>
      </c>
      <c r="BH156" s="190">
        <f>IF(N156="zníž. prenesená",J156,0)</f>
        <v>0</v>
      </c>
      <c r="BI156" s="190">
        <f>IF(N156="nulová",J156,0)</f>
        <v>0</v>
      </c>
      <c r="BJ156" s="15" t="s">
        <v>166</v>
      </c>
      <c r="BK156" s="190">
        <f>ROUND(I156*H156,2)</f>
        <v>0</v>
      </c>
      <c r="BL156" s="15" t="s">
        <v>165</v>
      </c>
      <c r="BM156" s="189" t="s">
        <v>494</v>
      </c>
    </row>
    <row r="157" s="2" customFormat="1" ht="16.5" customHeight="1">
      <c r="A157" s="34"/>
      <c r="B157" s="176"/>
      <c r="C157" s="177" t="s">
        <v>258</v>
      </c>
      <c r="D157" s="177" t="s">
        <v>161</v>
      </c>
      <c r="E157" s="178" t="s">
        <v>495</v>
      </c>
      <c r="F157" s="179" t="s">
        <v>496</v>
      </c>
      <c r="G157" s="180" t="s">
        <v>188</v>
      </c>
      <c r="H157" s="181">
        <v>312.19999999999999</v>
      </c>
      <c r="I157" s="182"/>
      <c r="J157" s="183">
        <f>ROUND(I157*H157,2)</f>
        <v>0</v>
      </c>
      <c r="K157" s="184"/>
      <c r="L157" s="35"/>
      <c r="M157" s="185" t="s">
        <v>1</v>
      </c>
      <c r="N157" s="186" t="s">
        <v>42</v>
      </c>
      <c r="O157" s="78"/>
      <c r="P157" s="187">
        <f>O157*H157</f>
        <v>0</v>
      </c>
      <c r="Q157" s="187">
        <v>0</v>
      </c>
      <c r="R157" s="187">
        <f>Q157*H157</f>
        <v>0</v>
      </c>
      <c r="S157" s="187">
        <v>0.036999999999999998</v>
      </c>
      <c r="T157" s="188">
        <f>S157*H157</f>
        <v>11.551399999999999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89" t="s">
        <v>165</v>
      </c>
      <c r="AT157" s="189" t="s">
        <v>161</v>
      </c>
      <c r="AU157" s="189" t="s">
        <v>166</v>
      </c>
      <c r="AY157" s="15" t="s">
        <v>158</v>
      </c>
      <c r="BE157" s="190">
        <f>IF(N157="základná",J157,0)</f>
        <v>0</v>
      </c>
      <c r="BF157" s="190">
        <f>IF(N157="znížená",J157,0)</f>
        <v>0</v>
      </c>
      <c r="BG157" s="190">
        <f>IF(N157="zákl. prenesená",J157,0)</f>
        <v>0</v>
      </c>
      <c r="BH157" s="190">
        <f>IF(N157="zníž. prenesená",J157,0)</f>
        <v>0</v>
      </c>
      <c r="BI157" s="190">
        <f>IF(N157="nulová",J157,0)</f>
        <v>0</v>
      </c>
      <c r="BJ157" s="15" t="s">
        <v>166</v>
      </c>
      <c r="BK157" s="190">
        <f>ROUND(I157*H157,2)</f>
        <v>0</v>
      </c>
      <c r="BL157" s="15" t="s">
        <v>165</v>
      </c>
      <c r="BM157" s="189" t="s">
        <v>497</v>
      </c>
    </row>
    <row r="158" s="2" customFormat="1" ht="16.5" customHeight="1">
      <c r="A158" s="34"/>
      <c r="B158" s="176"/>
      <c r="C158" s="177" t="s">
        <v>263</v>
      </c>
      <c r="D158" s="177" t="s">
        <v>161</v>
      </c>
      <c r="E158" s="178" t="s">
        <v>269</v>
      </c>
      <c r="F158" s="179" t="s">
        <v>270</v>
      </c>
      <c r="G158" s="180" t="s">
        <v>164</v>
      </c>
      <c r="H158" s="181">
        <v>61.845999999999997</v>
      </c>
      <c r="I158" s="182"/>
      <c r="J158" s="183">
        <f>ROUND(I158*H158,2)</f>
        <v>0</v>
      </c>
      <c r="K158" s="184"/>
      <c r="L158" s="35"/>
      <c r="M158" s="185" t="s">
        <v>1</v>
      </c>
      <c r="N158" s="186" t="s">
        <v>42</v>
      </c>
      <c r="O158" s="78"/>
      <c r="P158" s="187">
        <f>O158*H158</f>
        <v>0</v>
      </c>
      <c r="Q158" s="187">
        <v>0</v>
      </c>
      <c r="R158" s="187">
        <f>Q158*H158</f>
        <v>0</v>
      </c>
      <c r="S158" s="187">
        <v>0.058999999999999997</v>
      </c>
      <c r="T158" s="188">
        <f>S158*H158</f>
        <v>3.6489139999999995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89" t="s">
        <v>165</v>
      </c>
      <c r="AT158" s="189" t="s">
        <v>161</v>
      </c>
      <c r="AU158" s="189" t="s">
        <v>166</v>
      </c>
      <c r="AY158" s="15" t="s">
        <v>158</v>
      </c>
      <c r="BE158" s="190">
        <f>IF(N158="základná",J158,0)</f>
        <v>0</v>
      </c>
      <c r="BF158" s="190">
        <f>IF(N158="znížená",J158,0)</f>
        <v>0</v>
      </c>
      <c r="BG158" s="190">
        <f>IF(N158="zákl. prenesená",J158,0)</f>
        <v>0</v>
      </c>
      <c r="BH158" s="190">
        <f>IF(N158="zníž. prenesená",J158,0)</f>
        <v>0</v>
      </c>
      <c r="BI158" s="190">
        <f>IF(N158="nulová",J158,0)</f>
        <v>0</v>
      </c>
      <c r="BJ158" s="15" t="s">
        <v>166</v>
      </c>
      <c r="BK158" s="190">
        <f>ROUND(I158*H158,2)</f>
        <v>0</v>
      </c>
      <c r="BL158" s="15" t="s">
        <v>165</v>
      </c>
      <c r="BM158" s="189" t="s">
        <v>498</v>
      </c>
    </row>
    <row r="159" s="2" customFormat="1" ht="24.15" customHeight="1">
      <c r="A159" s="34"/>
      <c r="B159" s="176"/>
      <c r="C159" s="177" t="s">
        <v>268</v>
      </c>
      <c r="D159" s="177" t="s">
        <v>161</v>
      </c>
      <c r="E159" s="178" t="s">
        <v>499</v>
      </c>
      <c r="F159" s="179" t="s">
        <v>500</v>
      </c>
      <c r="G159" s="180" t="s">
        <v>164</v>
      </c>
      <c r="H159" s="181">
        <v>27.030000000000001</v>
      </c>
      <c r="I159" s="182"/>
      <c r="J159" s="183">
        <f>ROUND(I159*H159,2)</f>
        <v>0</v>
      </c>
      <c r="K159" s="184"/>
      <c r="L159" s="35"/>
      <c r="M159" s="185" t="s">
        <v>1</v>
      </c>
      <c r="N159" s="186" t="s">
        <v>42</v>
      </c>
      <c r="O159" s="78"/>
      <c r="P159" s="187">
        <f>O159*H159</f>
        <v>0</v>
      </c>
      <c r="Q159" s="187">
        <v>0</v>
      </c>
      <c r="R159" s="187">
        <f>Q159*H159</f>
        <v>0</v>
      </c>
      <c r="S159" s="187">
        <v>0.072999999999999995</v>
      </c>
      <c r="T159" s="188">
        <f>S159*H159</f>
        <v>1.97319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165</v>
      </c>
      <c r="AT159" s="189" t="s">
        <v>161</v>
      </c>
      <c r="AU159" s="189" t="s">
        <v>166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501</v>
      </c>
    </row>
    <row r="160" s="2" customFormat="1" ht="24.15" customHeight="1">
      <c r="A160" s="34"/>
      <c r="B160" s="176"/>
      <c r="C160" s="177" t="s">
        <v>272</v>
      </c>
      <c r="D160" s="177" t="s">
        <v>161</v>
      </c>
      <c r="E160" s="178" t="s">
        <v>502</v>
      </c>
      <c r="F160" s="179" t="s">
        <v>503</v>
      </c>
      <c r="G160" s="180" t="s">
        <v>164</v>
      </c>
      <c r="H160" s="181">
        <v>184.94499999999999</v>
      </c>
      <c r="I160" s="182"/>
      <c r="J160" s="183">
        <f>ROUND(I160*H160,2)</f>
        <v>0</v>
      </c>
      <c r="K160" s="184"/>
      <c r="L160" s="35"/>
      <c r="M160" s="185" t="s">
        <v>1</v>
      </c>
      <c r="N160" s="186" t="s">
        <v>42</v>
      </c>
      <c r="O160" s="78"/>
      <c r="P160" s="187">
        <f>O160*H160</f>
        <v>0</v>
      </c>
      <c r="Q160" s="187">
        <v>0</v>
      </c>
      <c r="R160" s="187">
        <f>Q160*H160</f>
        <v>0</v>
      </c>
      <c r="S160" s="187">
        <v>0.072999999999999995</v>
      </c>
      <c r="T160" s="188">
        <f>S160*H160</f>
        <v>13.500984999999998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89" t="s">
        <v>165</v>
      </c>
      <c r="AT160" s="189" t="s">
        <v>161</v>
      </c>
      <c r="AU160" s="189" t="s">
        <v>166</v>
      </c>
      <c r="AY160" s="15" t="s">
        <v>158</v>
      </c>
      <c r="BE160" s="190">
        <f>IF(N160="základná",J160,0)</f>
        <v>0</v>
      </c>
      <c r="BF160" s="190">
        <f>IF(N160="znížená",J160,0)</f>
        <v>0</v>
      </c>
      <c r="BG160" s="190">
        <f>IF(N160="zákl. prenesená",J160,0)</f>
        <v>0</v>
      </c>
      <c r="BH160" s="190">
        <f>IF(N160="zníž. prenesená",J160,0)</f>
        <v>0</v>
      </c>
      <c r="BI160" s="190">
        <f>IF(N160="nulová",J160,0)</f>
        <v>0</v>
      </c>
      <c r="BJ160" s="15" t="s">
        <v>166</v>
      </c>
      <c r="BK160" s="190">
        <f>ROUND(I160*H160,2)</f>
        <v>0</v>
      </c>
      <c r="BL160" s="15" t="s">
        <v>165</v>
      </c>
      <c r="BM160" s="189" t="s">
        <v>504</v>
      </c>
    </row>
    <row r="161" s="2" customFormat="1" ht="24.15" customHeight="1">
      <c r="A161" s="34"/>
      <c r="B161" s="176"/>
      <c r="C161" s="177" t="s">
        <v>276</v>
      </c>
      <c r="D161" s="177" t="s">
        <v>161</v>
      </c>
      <c r="E161" s="178" t="s">
        <v>281</v>
      </c>
      <c r="F161" s="179" t="s">
        <v>282</v>
      </c>
      <c r="G161" s="180" t="s">
        <v>283</v>
      </c>
      <c r="H161" s="181">
        <v>55.287999999999997</v>
      </c>
      <c r="I161" s="182"/>
      <c r="J161" s="183">
        <f>ROUND(I161*H161,2)</f>
        <v>0</v>
      </c>
      <c r="K161" s="184"/>
      <c r="L161" s="35"/>
      <c r="M161" s="185" t="s">
        <v>1</v>
      </c>
      <c r="N161" s="186" t="s">
        <v>42</v>
      </c>
      <c r="O161" s="78"/>
      <c r="P161" s="187">
        <f>O161*H161</f>
        <v>0</v>
      </c>
      <c r="Q161" s="187">
        <v>0</v>
      </c>
      <c r="R161" s="187">
        <f>Q161*H161</f>
        <v>0</v>
      </c>
      <c r="S161" s="187">
        <v>0</v>
      </c>
      <c r="T161" s="188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165</v>
      </c>
      <c r="AT161" s="189" t="s">
        <v>161</v>
      </c>
      <c r="AU161" s="189" t="s">
        <v>166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505</v>
      </c>
    </row>
    <row r="162" s="2" customFormat="1" ht="24.15" customHeight="1">
      <c r="A162" s="34"/>
      <c r="B162" s="176"/>
      <c r="C162" s="177" t="s">
        <v>280</v>
      </c>
      <c r="D162" s="177" t="s">
        <v>161</v>
      </c>
      <c r="E162" s="178" t="s">
        <v>286</v>
      </c>
      <c r="F162" s="179" t="s">
        <v>287</v>
      </c>
      <c r="G162" s="180" t="s">
        <v>283</v>
      </c>
      <c r="H162" s="181">
        <v>442.30399999999997</v>
      </c>
      <c r="I162" s="182"/>
      <c r="J162" s="183">
        <f>ROUND(I162*H162,2)</f>
        <v>0</v>
      </c>
      <c r="K162" s="184"/>
      <c r="L162" s="35"/>
      <c r="M162" s="185" t="s">
        <v>1</v>
      </c>
      <c r="N162" s="186" t="s">
        <v>42</v>
      </c>
      <c r="O162" s="78"/>
      <c r="P162" s="187">
        <f>O162*H162</f>
        <v>0</v>
      </c>
      <c r="Q162" s="187">
        <v>0</v>
      </c>
      <c r="R162" s="187">
        <f>Q162*H162</f>
        <v>0</v>
      </c>
      <c r="S162" s="187">
        <v>0</v>
      </c>
      <c r="T162" s="188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89" t="s">
        <v>165</v>
      </c>
      <c r="AT162" s="189" t="s">
        <v>161</v>
      </c>
      <c r="AU162" s="189" t="s">
        <v>166</v>
      </c>
      <c r="AY162" s="15" t="s">
        <v>158</v>
      </c>
      <c r="BE162" s="190">
        <f>IF(N162="základná",J162,0)</f>
        <v>0</v>
      </c>
      <c r="BF162" s="190">
        <f>IF(N162="znížená",J162,0)</f>
        <v>0</v>
      </c>
      <c r="BG162" s="190">
        <f>IF(N162="zákl. prenesená",J162,0)</f>
        <v>0</v>
      </c>
      <c r="BH162" s="190">
        <f>IF(N162="zníž. prenesená",J162,0)</f>
        <v>0</v>
      </c>
      <c r="BI162" s="190">
        <f>IF(N162="nulová",J162,0)</f>
        <v>0</v>
      </c>
      <c r="BJ162" s="15" t="s">
        <v>166</v>
      </c>
      <c r="BK162" s="190">
        <f>ROUND(I162*H162,2)</f>
        <v>0</v>
      </c>
      <c r="BL162" s="15" t="s">
        <v>165</v>
      </c>
      <c r="BM162" s="189" t="s">
        <v>506</v>
      </c>
    </row>
    <row r="163" s="2" customFormat="1" ht="21.75" customHeight="1">
      <c r="A163" s="34"/>
      <c r="B163" s="176"/>
      <c r="C163" s="177" t="s">
        <v>285</v>
      </c>
      <c r="D163" s="177" t="s">
        <v>161</v>
      </c>
      <c r="E163" s="178" t="s">
        <v>290</v>
      </c>
      <c r="F163" s="179" t="s">
        <v>291</v>
      </c>
      <c r="G163" s="180" t="s">
        <v>283</v>
      </c>
      <c r="H163" s="181">
        <v>55.287999999999997</v>
      </c>
      <c r="I163" s="182"/>
      <c r="J163" s="183">
        <f>ROUND(I163*H163,2)</f>
        <v>0</v>
      </c>
      <c r="K163" s="184"/>
      <c r="L163" s="35"/>
      <c r="M163" s="185" t="s">
        <v>1</v>
      </c>
      <c r="N163" s="186" t="s">
        <v>42</v>
      </c>
      <c r="O163" s="78"/>
      <c r="P163" s="187">
        <f>O163*H163</f>
        <v>0</v>
      </c>
      <c r="Q163" s="187">
        <v>0</v>
      </c>
      <c r="R163" s="187">
        <f>Q163*H163</f>
        <v>0</v>
      </c>
      <c r="S163" s="187">
        <v>0</v>
      </c>
      <c r="T163" s="188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89" t="s">
        <v>165</v>
      </c>
      <c r="AT163" s="189" t="s">
        <v>161</v>
      </c>
      <c r="AU163" s="189" t="s">
        <v>166</v>
      </c>
      <c r="AY163" s="15" t="s">
        <v>158</v>
      </c>
      <c r="BE163" s="190">
        <f>IF(N163="základná",J163,0)</f>
        <v>0</v>
      </c>
      <c r="BF163" s="190">
        <f>IF(N163="znížená",J163,0)</f>
        <v>0</v>
      </c>
      <c r="BG163" s="190">
        <f>IF(N163="zákl. prenesená",J163,0)</f>
        <v>0</v>
      </c>
      <c r="BH163" s="190">
        <f>IF(N163="zníž. prenesená",J163,0)</f>
        <v>0</v>
      </c>
      <c r="BI163" s="190">
        <f>IF(N163="nulová",J163,0)</f>
        <v>0</v>
      </c>
      <c r="BJ163" s="15" t="s">
        <v>166</v>
      </c>
      <c r="BK163" s="190">
        <f>ROUND(I163*H163,2)</f>
        <v>0</v>
      </c>
      <c r="BL163" s="15" t="s">
        <v>165</v>
      </c>
      <c r="BM163" s="189" t="s">
        <v>507</v>
      </c>
    </row>
    <row r="164" s="2" customFormat="1" ht="24.15" customHeight="1">
      <c r="A164" s="34"/>
      <c r="B164" s="176"/>
      <c r="C164" s="177" t="s">
        <v>289</v>
      </c>
      <c r="D164" s="177" t="s">
        <v>161</v>
      </c>
      <c r="E164" s="178" t="s">
        <v>294</v>
      </c>
      <c r="F164" s="179" t="s">
        <v>295</v>
      </c>
      <c r="G164" s="180" t="s">
        <v>283</v>
      </c>
      <c r="H164" s="181">
        <v>497.59199999999998</v>
      </c>
      <c r="I164" s="182"/>
      <c r="J164" s="183">
        <f>ROUND(I164*H164,2)</f>
        <v>0</v>
      </c>
      <c r="K164" s="184"/>
      <c r="L164" s="35"/>
      <c r="M164" s="185" t="s">
        <v>1</v>
      </c>
      <c r="N164" s="186" t="s">
        <v>42</v>
      </c>
      <c r="O164" s="78"/>
      <c r="P164" s="187">
        <f>O164*H164</f>
        <v>0</v>
      </c>
      <c r="Q164" s="187">
        <v>0</v>
      </c>
      <c r="R164" s="187">
        <f>Q164*H164</f>
        <v>0</v>
      </c>
      <c r="S164" s="187">
        <v>0</v>
      </c>
      <c r="T164" s="188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89" t="s">
        <v>165</v>
      </c>
      <c r="AT164" s="189" t="s">
        <v>161</v>
      </c>
      <c r="AU164" s="189" t="s">
        <v>166</v>
      </c>
      <c r="AY164" s="15" t="s">
        <v>158</v>
      </c>
      <c r="BE164" s="190">
        <f>IF(N164="základná",J164,0)</f>
        <v>0</v>
      </c>
      <c r="BF164" s="190">
        <f>IF(N164="znížená",J164,0)</f>
        <v>0</v>
      </c>
      <c r="BG164" s="190">
        <f>IF(N164="zákl. prenesená",J164,0)</f>
        <v>0</v>
      </c>
      <c r="BH164" s="190">
        <f>IF(N164="zníž. prenesená",J164,0)</f>
        <v>0</v>
      </c>
      <c r="BI164" s="190">
        <f>IF(N164="nulová",J164,0)</f>
        <v>0</v>
      </c>
      <c r="BJ164" s="15" t="s">
        <v>166</v>
      </c>
      <c r="BK164" s="190">
        <f>ROUND(I164*H164,2)</f>
        <v>0</v>
      </c>
      <c r="BL164" s="15" t="s">
        <v>165</v>
      </c>
      <c r="BM164" s="189" t="s">
        <v>508</v>
      </c>
    </row>
    <row r="165" s="2" customFormat="1">
      <c r="A165" s="34"/>
      <c r="B165" s="35"/>
      <c r="C165" s="34"/>
      <c r="D165" s="191" t="s">
        <v>229</v>
      </c>
      <c r="E165" s="34"/>
      <c r="F165" s="192" t="s">
        <v>297</v>
      </c>
      <c r="G165" s="34"/>
      <c r="H165" s="34"/>
      <c r="I165" s="193"/>
      <c r="J165" s="34"/>
      <c r="K165" s="34"/>
      <c r="L165" s="35"/>
      <c r="M165" s="194"/>
      <c r="N165" s="195"/>
      <c r="O165" s="78"/>
      <c r="P165" s="78"/>
      <c r="Q165" s="78"/>
      <c r="R165" s="78"/>
      <c r="S165" s="78"/>
      <c r="T165" s="79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T165" s="15" t="s">
        <v>229</v>
      </c>
      <c r="AU165" s="15" t="s">
        <v>166</v>
      </c>
    </row>
    <row r="166" s="2" customFormat="1" ht="24.15" customHeight="1">
      <c r="A166" s="34"/>
      <c r="B166" s="176"/>
      <c r="C166" s="177" t="s">
        <v>293</v>
      </c>
      <c r="D166" s="177" t="s">
        <v>161</v>
      </c>
      <c r="E166" s="178" t="s">
        <v>299</v>
      </c>
      <c r="F166" s="179" t="s">
        <v>300</v>
      </c>
      <c r="G166" s="180" t="s">
        <v>283</v>
      </c>
      <c r="H166" s="181">
        <v>55.287999999999997</v>
      </c>
      <c r="I166" s="182"/>
      <c r="J166" s="183">
        <f>ROUND(I166*H166,2)</f>
        <v>0</v>
      </c>
      <c r="K166" s="184"/>
      <c r="L166" s="35"/>
      <c r="M166" s="185" t="s">
        <v>1</v>
      </c>
      <c r="N166" s="186" t="s">
        <v>42</v>
      </c>
      <c r="O166" s="78"/>
      <c r="P166" s="187">
        <f>O166*H166</f>
        <v>0</v>
      </c>
      <c r="Q166" s="187">
        <v>0</v>
      </c>
      <c r="R166" s="187">
        <f>Q166*H166</f>
        <v>0</v>
      </c>
      <c r="S166" s="187">
        <v>0</v>
      </c>
      <c r="T166" s="188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89" t="s">
        <v>165</v>
      </c>
      <c r="AT166" s="189" t="s">
        <v>161</v>
      </c>
      <c r="AU166" s="189" t="s">
        <v>166</v>
      </c>
      <c r="AY166" s="15" t="s">
        <v>158</v>
      </c>
      <c r="BE166" s="190">
        <f>IF(N166="základná",J166,0)</f>
        <v>0</v>
      </c>
      <c r="BF166" s="190">
        <f>IF(N166="znížená",J166,0)</f>
        <v>0</v>
      </c>
      <c r="BG166" s="190">
        <f>IF(N166="zákl. prenesená",J166,0)</f>
        <v>0</v>
      </c>
      <c r="BH166" s="190">
        <f>IF(N166="zníž. prenesená",J166,0)</f>
        <v>0</v>
      </c>
      <c r="BI166" s="190">
        <f>IF(N166="nulová",J166,0)</f>
        <v>0</v>
      </c>
      <c r="BJ166" s="15" t="s">
        <v>166</v>
      </c>
      <c r="BK166" s="190">
        <f>ROUND(I166*H166,2)</f>
        <v>0</v>
      </c>
      <c r="BL166" s="15" t="s">
        <v>165</v>
      </c>
      <c r="BM166" s="189" t="s">
        <v>509</v>
      </c>
    </row>
    <row r="167" s="2" customFormat="1" ht="24.15" customHeight="1">
      <c r="A167" s="34"/>
      <c r="B167" s="176"/>
      <c r="C167" s="177" t="s">
        <v>298</v>
      </c>
      <c r="D167" s="177" t="s">
        <v>161</v>
      </c>
      <c r="E167" s="178" t="s">
        <v>303</v>
      </c>
      <c r="F167" s="179" t="s">
        <v>304</v>
      </c>
      <c r="G167" s="180" t="s">
        <v>283</v>
      </c>
      <c r="H167" s="181">
        <v>165.864</v>
      </c>
      <c r="I167" s="182"/>
      <c r="J167" s="183">
        <f>ROUND(I167*H167,2)</f>
        <v>0</v>
      </c>
      <c r="K167" s="184"/>
      <c r="L167" s="35"/>
      <c r="M167" s="185" t="s">
        <v>1</v>
      </c>
      <c r="N167" s="186" t="s">
        <v>42</v>
      </c>
      <c r="O167" s="78"/>
      <c r="P167" s="187">
        <f>O167*H167</f>
        <v>0</v>
      </c>
      <c r="Q167" s="187">
        <v>0</v>
      </c>
      <c r="R167" s="187">
        <f>Q167*H167</f>
        <v>0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165</v>
      </c>
      <c r="AT167" s="189" t="s">
        <v>161</v>
      </c>
      <c r="AU167" s="189" t="s">
        <v>166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165</v>
      </c>
      <c r="BM167" s="189" t="s">
        <v>510</v>
      </c>
    </row>
    <row r="168" s="2" customFormat="1">
      <c r="A168" s="34"/>
      <c r="B168" s="35"/>
      <c r="C168" s="34"/>
      <c r="D168" s="191" t="s">
        <v>229</v>
      </c>
      <c r="E168" s="34"/>
      <c r="F168" s="192" t="s">
        <v>306</v>
      </c>
      <c r="G168" s="34"/>
      <c r="H168" s="34"/>
      <c r="I168" s="193"/>
      <c r="J168" s="34"/>
      <c r="K168" s="34"/>
      <c r="L168" s="35"/>
      <c r="M168" s="194"/>
      <c r="N168" s="195"/>
      <c r="O168" s="78"/>
      <c r="P168" s="78"/>
      <c r="Q168" s="78"/>
      <c r="R168" s="78"/>
      <c r="S168" s="78"/>
      <c r="T168" s="79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T168" s="15" t="s">
        <v>229</v>
      </c>
      <c r="AU168" s="15" t="s">
        <v>166</v>
      </c>
    </row>
    <row r="169" s="2" customFormat="1" ht="24.15" customHeight="1">
      <c r="A169" s="34"/>
      <c r="B169" s="176"/>
      <c r="C169" s="177" t="s">
        <v>302</v>
      </c>
      <c r="D169" s="177" t="s">
        <v>161</v>
      </c>
      <c r="E169" s="178" t="s">
        <v>511</v>
      </c>
      <c r="F169" s="179" t="s">
        <v>512</v>
      </c>
      <c r="G169" s="180" t="s">
        <v>283</v>
      </c>
      <c r="H169" s="181">
        <v>27.643999999999998</v>
      </c>
      <c r="I169" s="182"/>
      <c r="J169" s="183">
        <f>ROUND(I169*H169,2)</f>
        <v>0</v>
      </c>
      <c r="K169" s="184"/>
      <c r="L169" s="35"/>
      <c r="M169" s="185" t="s">
        <v>1</v>
      </c>
      <c r="N169" s="186" t="s">
        <v>42</v>
      </c>
      <c r="O169" s="78"/>
      <c r="P169" s="187">
        <f>O169*H169</f>
        <v>0</v>
      </c>
      <c r="Q169" s="187">
        <v>0</v>
      </c>
      <c r="R169" s="187">
        <f>Q169*H169</f>
        <v>0</v>
      </c>
      <c r="S169" s="187">
        <v>0</v>
      </c>
      <c r="T169" s="188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89" t="s">
        <v>165</v>
      </c>
      <c r="AT169" s="189" t="s">
        <v>161</v>
      </c>
      <c r="AU169" s="189" t="s">
        <v>166</v>
      </c>
      <c r="AY169" s="15" t="s">
        <v>158</v>
      </c>
      <c r="BE169" s="190">
        <f>IF(N169="základná",J169,0)</f>
        <v>0</v>
      </c>
      <c r="BF169" s="190">
        <f>IF(N169="znížená",J169,0)</f>
        <v>0</v>
      </c>
      <c r="BG169" s="190">
        <f>IF(N169="zákl. prenesená",J169,0)</f>
        <v>0</v>
      </c>
      <c r="BH169" s="190">
        <f>IF(N169="zníž. prenesená",J169,0)</f>
        <v>0</v>
      </c>
      <c r="BI169" s="190">
        <f>IF(N169="nulová",J169,0)</f>
        <v>0</v>
      </c>
      <c r="BJ169" s="15" t="s">
        <v>166</v>
      </c>
      <c r="BK169" s="190">
        <f>ROUND(I169*H169,2)</f>
        <v>0</v>
      </c>
      <c r="BL169" s="15" t="s">
        <v>165</v>
      </c>
      <c r="BM169" s="189" t="s">
        <v>513</v>
      </c>
    </row>
    <row r="170" s="2" customFormat="1" ht="24.15" customHeight="1">
      <c r="A170" s="34"/>
      <c r="B170" s="176"/>
      <c r="C170" s="177" t="s">
        <v>307</v>
      </c>
      <c r="D170" s="177" t="s">
        <v>161</v>
      </c>
      <c r="E170" s="178" t="s">
        <v>514</v>
      </c>
      <c r="F170" s="179" t="s">
        <v>515</v>
      </c>
      <c r="G170" s="180" t="s">
        <v>283</v>
      </c>
      <c r="H170" s="181">
        <v>27.643999999999998</v>
      </c>
      <c r="I170" s="182"/>
      <c r="J170" s="183">
        <f>ROUND(I170*H170,2)</f>
        <v>0</v>
      </c>
      <c r="K170" s="184"/>
      <c r="L170" s="35"/>
      <c r="M170" s="185" t="s">
        <v>1</v>
      </c>
      <c r="N170" s="186" t="s">
        <v>42</v>
      </c>
      <c r="O170" s="78"/>
      <c r="P170" s="187">
        <f>O170*H170</f>
        <v>0</v>
      </c>
      <c r="Q170" s="187">
        <v>0</v>
      </c>
      <c r="R170" s="187">
        <f>Q170*H170</f>
        <v>0</v>
      </c>
      <c r="S170" s="187">
        <v>0</v>
      </c>
      <c r="T170" s="188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89" t="s">
        <v>165</v>
      </c>
      <c r="AT170" s="189" t="s">
        <v>161</v>
      </c>
      <c r="AU170" s="189" t="s">
        <v>166</v>
      </c>
      <c r="AY170" s="15" t="s">
        <v>158</v>
      </c>
      <c r="BE170" s="190">
        <f>IF(N170="základná",J170,0)</f>
        <v>0</v>
      </c>
      <c r="BF170" s="190">
        <f>IF(N170="znížená",J170,0)</f>
        <v>0</v>
      </c>
      <c r="BG170" s="190">
        <f>IF(N170="zákl. prenesená",J170,0)</f>
        <v>0</v>
      </c>
      <c r="BH170" s="190">
        <f>IF(N170="zníž. prenesená",J170,0)</f>
        <v>0</v>
      </c>
      <c r="BI170" s="190">
        <f>IF(N170="nulová",J170,0)</f>
        <v>0</v>
      </c>
      <c r="BJ170" s="15" t="s">
        <v>166</v>
      </c>
      <c r="BK170" s="190">
        <f>ROUND(I170*H170,2)</f>
        <v>0</v>
      </c>
      <c r="BL170" s="15" t="s">
        <v>165</v>
      </c>
      <c r="BM170" s="189" t="s">
        <v>516</v>
      </c>
    </row>
    <row r="171" s="2" customFormat="1" ht="16.5" customHeight="1">
      <c r="A171" s="34"/>
      <c r="B171" s="176"/>
      <c r="C171" s="177" t="s">
        <v>311</v>
      </c>
      <c r="D171" s="177" t="s">
        <v>161</v>
      </c>
      <c r="E171" s="178" t="s">
        <v>312</v>
      </c>
      <c r="F171" s="179" t="s">
        <v>313</v>
      </c>
      <c r="G171" s="180" t="s">
        <v>261</v>
      </c>
      <c r="H171" s="181">
        <v>6</v>
      </c>
      <c r="I171" s="182"/>
      <c r="J171" s="183">
        <f>ROUND(I171*H171,2)</f>
        <v>0</v>
      </c>
      <c r="K171" s="184"/>
      <c r="L171" s="35"/>
      <c r="M171" s="185" t="s">
        <v>1</v>
      </c>
      <c r="N171" s="186" t="s">
        <v>42</v>
      </c>
      <c r="O171" s="78"/>
      <c r="P171" s="187">
        <f>O171*H171</f>
        <v>0</v>
      </c>
      <c r="Q171" s="187">
        <v>0</v>
      </c>
      <c r="R171" s="187">
        <f>Q171*H171</f>
        <v>0</v>
      </c>
      <c r="S171" s="187">
        <v>0</v>
      </c>
      <c r="T171" s="188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89" t="s">
        <v>165</v>
      </c>
      <c r="AT171" s="189" t="s">
        <v>161</v>
      </c>
      <c r="AU171" s="189" t="s">
        <v>166</v>
      </c>
      <c r="AY171" s="15" t="s">
        <v>158</v>
      </c>
      <c r="BE171" s="190">
        <f>IF(N171="základná",J171,0)</f>
        <v>0</v>
      </c>
      <c r="BF171" s="190">
        <f>IF(N171="znížená",J171,0)</f>
        <v>0</v>
      </c>
      <c r="BG171" s="190">
        <f>IF(N171="zákl. prenesená",J171,0)</f>
        <v>0</v>
      </c>
      <c r="BH171" s="190">
        <f>IF(N171="zníž. prenesená",J171,0)</f>
        <v>0</v>
      </c>
      <c r="BI171" s="190">
        <f>IF(N171="nulová",J171,0)</f>
        <v>0</v>
      </c>
      <c r="BJ171" s="15" t="s">
        <v>166</v>
      </c>
      <c r="BK171" s="190">
        <f>ROUND(I171*H171,2)</f>
        <v>0</v>
      </c>
      <c r="BL171" s="15" t="s">
        <v>165</v>
      </c>
      <c r="BM171" s="189" t="s">
        <v>517</v>
      </c>
    </row>
    <row r="172" s="12" customFormat="1" ht="22.8" customHeight="1">
      <c r="A172" s="12"/>
      <c r="B172" s="163"/>
      <c r="C172" s="12"/>
      <c r="D172" s="164" t="s">
        <v>75</v>
      </c>
      <c r="E172" s="174" t="s">
        <v>315</v>
      </c>
      <c r="F172" s="174" t="s">
        <v>316</v>
      </c>
      <c r="G172" s="12"/>
      <c r="H172" s="12"/>
      <c r="I172" s="166"/>
      <c r="J172" s="175">
        <f>BK172</f>
        <v>0</v>
      </c>
      <c r="K172" s="12"/>
      <c r="L172" s="163"/>
      <c r="M172" s="168"/>
      <c r="N172" s="169"/>
      <c r="O172" s="169"/>
      <c r="P172" s="170">
        <f>P173</f>
        <v>0</v>
      </c>
      <c r="Q172" s="169"/>
      <c r="R172" s="170">
        <f>R173</f>
        <v>0</v>
      </c>
      <c r="S172" s="169"/>
      <c r="T172" s="171">
        <f>T173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164" t="s">
        <v>84</v>
      </c>
      <c r="AT172" s="172" t="s">
        <v>75</v>
      </c>
      <c r="AU172" s="172" t="s">
        <v>84</v>
      </c>
      <c r="AY172" s="164" t="s">
        <v>158</v>
      </c>
      <c r="BK172" s="173">
        <f>BK173</f>
        <v>0</v>
      </c>
    </row>
    <row r="173" s="2" customFormat="1" ht="24.15" customHeight="1">
      <c r="A173" s="34"/>
      <c r="B173" s="176"/>
      <c r="C173" s="177" t="s">
        <v>317</v>
      </c>
      <c r="D173" s="177" t="s">
        <v>161</v>
      </c>
      <c r="E173" s="178" t="s">
        <v>518</v>
      </c>
      <c r="F173" s="179" t="s">
        <v>519</v>
      </c>
      <c r="G173" s="180" t="s">
        <v>283</v>
      </c>
      <c r="H173" s="181">
        <v>44.634999999999998</v>
      </c>
      <c r="I173" s="182"/>
      <c r="J173" s="183">
        <f>ROUND(I173*H173,2)</f>
        <v>0</v>
      </c>
      <c r="K173" s="184"/>
      <c r="L173" s="35"/>
      <c r="M173" s="185" t="s">
        <v>1</v>
      </c>
      <c r="N173" s="186" t="s">
        <v>42</v>
      </c>
      <c r="O173" s="78"/>
      <c r="P173" s="187">
        <f>O173*H173</f>
        <v>0</v>
      </c>
      <c r="Q173" s="187">
        <v>0</v>
      </c>
      <c r="R173" s="187">
        <f>Q173*H173</f>
        <v>0</v>
      </c>
      <c r="S173" s="187">
        <v>0</v>
      </c>
      <c r="T173" s="188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89" t="s">
        <v>165</v>
      </c>
      <c r="AT173" s="189" t="s">
        <v>161</v>
      </c>
      <c r="AU173" s="189" t="s">
        <v>166</v>
      </c>
      <c r="AY173" s="15" t="s">
        <v>158</v>
      </c>
      <c r="BE173" s="190">
        <f>IF(N173="základná",J173,0)</f>
        <v>0</v>
      </c>
      <c r="BF173" s="190">
        <f>IF(N173="znížená",J173,0)</f>
        <v>0</v>
      </c>
      <c r="BG173" s="190">
        <f>IF(N173="zákl. prenesená",J173,0)</f>
        <v>0</v>
      </c>
      <c r="BH173" s="190">
        <f>IF(N173="zníž. prenesená",J173,0)</f>
        <v>0</v>
      </c>
      <c r="BI173" s="190">
        <f>IF(N173="nulová",J173,0)</f>
        <v>0</v>
      </c>
      <c r="BJ173" s="15" t="s">
        <v>166</v>
      </c>
      <c r="BK173" s="190">
        <f>ROUND(I173*H173,2)</f>
        <v>0</v>
      </c>
      <c r="BL173" s="15" t="s">
        <v>165</v>
      </c>
      <c r="BM173" s="189" t="s">
        <v>520</v>
      </c>
    </row>
    <row r="174" s="12" customFormat="1" ht="25.92" customHeight="1">
      <c r="A174" s="12"/>
      <c r="B174" s="163"/>
      <c r="C174" s="12"/>
      <c r="D174" s="164" t="s">
        <v>75</v>
      </c>
      <c r="E174" s="165" t="s">
        <v>321</v>
      </c>
      <c r="F174" s="165" t="s">
        <v>322</v>
      </c>
      <c r="G174" s="12"/>
      <c r="H174" s="12"/>
      <c r="I174" s="166"/>
      <c r="J174" s="167">
        <f>BK174</f>
        <v>0</v>
      </c>
      <c r="K174" s="12"/>
      <c r="L174" s="163"/>
      <c r="M174" s="168"/>
      <c r="N174" s="169"/>
      <c r="O174" s="169"/>
      <c r="P174" s="170">
        <f>P175+P184+P188+P192+P196</f>
        <v>0</v>
      </c>
      <c r="Q174" s="169"/>
      <c r="R174" s="170">
        <f>R175+R184+R188+R192+R196</f>
        <v>23.055101899999997</v>
      </c>
      <c r="S174" s="169"/>
      <c r="T174" s="171">
        <f>T175+T184+T188+T192+T196</f>
        <v>0.030240000000000003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164" t="s">
        <v>166</v>
      </c>
      <c r="AT174" s="172" t="s">
        <v>75</v>
      </c>
      <c r="AU174" s="172" t="s">
        <v>76</v>
      </c>
      <c r="AY174" s="164" t="s">
        <v>158</v>
      </c>
      <c r="BK174" s="173">
        <f>BK175+BK184+BK188+BK192+BK196</f>
        <v>0</v>
      </c>
    </row>
    <row r="175" s="12" customFormat="1" ht="22.8" customHeight="1">
      <c r="A175" s="12"/>
      <c r="B175" s="163"/>
      <c r="C175" s="12"/>
      <c r="D175" s="164" t="s">
        <v>75</v>
      </c>
      <c r="E175" s="174" t="s">
        <v>521</v>
      </c>
      <c r="F175" s="174" t="s">
        <v>522</v>
      </c>
      <c r="G175" s="12"/>
      <c r="H175" s="12"/>
      <c r="I175" s="166"/>
      <c r="J175" s="175">
        <f>BK175</f>
        <v>0</v>
      </c>
      <c r="K175" s="12"/>
      <c r="L175" s="163"/>
      <c r="M175" s="168"/>
      <c r="N175" s="169"/>
      <c r="O175" s="169"/>
      <c r="P175" s="170">
        <f>SUM(P176:P183)</f>
        <v>0</v>
      </c>
      <c r="Q175" s="169"/>
      <c r="R175" s="170">
        <f>SUM(R176:R183)</f>
        <v>0.77782299999999993</v>
      </c>
      <c r="S175" s="169"/>
      <c r="T175" s="171">
        <f>SUM(T176:T183)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164" t="s">
        <v>166</v>
      </c>
      <c r="AT175" s="172" t="s">
        <v>75</v>
      </c>
      <c r="AU175" s="172" t="s">
        <v>84</v>
      </c>
      <c r="AY175" s="164" t="s">
        <v>158</v>
      </c>
      <c r="BK175" s="173">
        <f>SUM(BK176:BK183)</f>
        <v>0</v>
      </c>
    </row>
    <row r="176" s="2" customFormat="1" ht="24.15" customHeight="1">
      <c r="A176" s="34"/>
      <c r="B176" s="176"/>
      <c r="C176" s="177" t="s">
        <v>325</v>
      </c>
      <c r="D176" s="177" t="s">
        <v>161</v>
      </c>
      <c r="E176" s="178" t="s">
        <v>523</v>
      </c>
      <c r="F176" s="179" t="s">
        <v>524</v>
      </c>
      <c r="G176" s="180" t="s">
        <v>164</v>
      </c>
      <c r="H176" s="181">
        <v>184.94499999999999</v>
      </c>
      <c r="I176" s="182"/>
      <c r="J176" s="183">
        <f>ROUND(I176*H176,2)</f>
        <v>0</v>
      </c>
      <c r="K176" s="184"/>
      <c r="L176" s="35"/>
      <c r="M176" s="185" t="s">
        <v>1</v>
      </c>
      <c r="N176" s="186" t="s">
        <v>42</v>
      </c>
      <c r="O176" s="78"/>
      <c r="P176" s="187">
        <f>O176*H176</f>
        <v>0</v>
      </c>
      <c r="Q176" s="187">
        <v>0</v>
      </c>
      <c r="R176" s="187">
        <f>Q176*H176</f>
        <v>0</v>
      </c>
      <c r="S176" s="187">
        <v>0</v>
      </c>
      <c r="T176" s="188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89" t="s">
        <v>217</v>
      </c>
      <c r="AT176" s="189" t="s">
        <v>161</v>
      </c>
      <c r="AU176" s="189" t="s">
        <v>166</v>
      </c>
      <c r="AY176" s="15" t="s">
        <v>158</v>
      </c>
      <c r="BE176" s="190">
        <f>IF(N176="základná",J176,0)</f>
        <v>0</v>
      </c>
      <c r="BF176" s="190">
        <f>IF(N176="znížená",J176,0)</f>
        <v>0</v>
      </c>
      <c r="BG176" s="190">
        <f>IF(N176="zákl. prenesená",J176,0)</f>
        <v>0</v>
      </c>
      <c r="BH176" s="190">
        <f>IF(N176="zníž. prenesená",J176,0)</f>
        <v>0</v>
      </c>
      <c r="BI176" s="190">
        <f>IF(N176="nulová",J176,0)</f>
        <v>0</v>
      </c>
      <c r="BJ176" s="15" t="s">
        <v>166</v>
      </c>
      <c r="BK176" s="190">
        <f>ROUND(I176*H176,2)</f>
        <v>0</v>
      </c>
      <c r="BL176" s="15" t="s">
        <v>217</v>
      </c>
      <c r="BM176" s="189" t="s">
        <v>525</v>
      </c>
    </row>
    <row r="177" s="2" customFormat="1" ht="33" customHeight="1">
      <c r="A177" s="34"/>
      <c r="B177" s="176"/>
      <c r="C177" s="196" t="s">
        <v>329</v>
      </c>
      <c r="D177" s="196" t="s">
        <v>264</v>
      </c>
      <c r="E177" s="197" t="s">
        <v>526</v>
      </c>
      <c r="F177" s="198" t="s">
        <v>527</v>
      </c>
      <c r="G177" s="199" t="s">
        <v>457</v>
      </c>
      <c r="H177" s="200">
        <v>499.35199999999998</v>
      </c>
      <c r="I177" s="201"/>
      <c r="J177" s="202">
        <f>ROUND(I177*H177,2)</f>
        <v>0</v>
      </c>
      <c r="K177" s="203"/>
      <c r="L177" s="204"/>
      <c r="M177" s="205" t="s">
        <v>1</v>
      </c>
      <c r="N177" s="206" t="s">
        <v>42</v>
      </c>
      <c r="O177" s="78"/>
      <c r="P177" s="187">
        <f>O177*H177</f>
        <v>0</v>
      </c>
      <c r="Q177" s="187">
        <v>0.001</v>
      </c>
      <c r="R177" s="187">
        <f>Q177*H177</f>
        <v>0.49935199999999996</v>
      </c>
      <c r="S177" s="187">
        <v>0</v>
      </c>
      <c r="T177" s="188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89" t="s">
        <v>285</v>
      </c>
      <c r="AT177" s="189" t="s">
        <v>264</v>
      </c>
      <c r="AU177" s="189" t="s">
        <v>166</v>
      </c>
      <c r="AY177" s="15" t="s">
        <v>158</v>
      </c>
      <c r="BE177" s="190">
        <f>IF(N177="základná",J177,0)</f>
        <v>0</v>
      </c>
      <c r="BF177" s="190">
        <f>IF(N177="znížená",J177,0)</f>
        <v>0</v>
      </c>
      <c r="BG177" s="190">
        <f>IF(N177="zákl. prenesená",J177,0)</f>
        <v>0</v>
      </c>
      <c r="BH177" s="190">
        <f>IF(N177="zníž. prenesená",J177,0)</f>
        <v>0</v>
      </c>
      <c r="BI177" s="190">
        <f>IF(N177="nulová",J177,0)</f>
        <v>0</v>
      </c>
      <c r="BJ177" s="15" t="s">
        <v>166</v>
      </c>
      <c r="BK177" s="190">
        <f>ROUND(I177*H177,2)</f>
        <v>0</v>
      </c>
      <c r="BL177" s="15" t="s">
        <v>217</v>
      </c>
      <c r="BM177" s="189" t="s">
        <v>528</v>
      </c>
    </row>
    <row r="178" s="2" customFormat="1" ht="24.15" customHeight="1">
      <c r="A178" s="34"/>
      <c r="B178" s="176"/>
      <c r="C178" s="177" t="s">
        <v>333</v>
      </c>
      <c r="D178" s="177" t="s">
        <v>161</v>
      </c>
      <c r="E178" s="178" t="s">
        <v>529</v>
      </c>
      <c r="F178" s="179" t="s">
        <v>530</v>
      </c>
      <c r="G178" s="180" t="s">
        <v>164</v>
      </c>
      <c r="H178" s="181">
        <v>27.030000000000001</v>
      </c>
      <c r="I178" s="182"/>
      <c r="J178" s="183">
        <f>ROUND(I178*H178,2)</f>
        <v>0</v>
      </c>
      <c r="K178" s="184"/>
      <c r="L178" s="35"/>
      <c r="M178" s="185" t="s">
        <v>1</v>
      </c>
      <c r="N178" s="186" t="s">
        <v>42</v>
      </c>
      <c r="O178" s="78"/>
      <c r="P178" s="187">
        <f>O178*H178</f>
        <v>0</v>
      </c>
      <c r="Q178" s="187">
        <v>0</v>
      </c>
      <c r="R178" s="187">
        <f>Q178*H178</f>
        <v>0</v>
      </c>
      <c r="S178" s="187">
        <v>0</v>
      </c>
      <c r="T178" s="188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89" t="s">
        <v>217</v>
      </c>
      <c r="AT178" s="189" t="s">
        <v>161</v>
      </c>
      <c r="AU178" s="189" t="s">
        <v>166</v>
      </c>
      <c r="AY178" s="15" t="s">
        <v>158</v>
      </c>
      <c r="BE178" s="190">
        <f>IF(N178="základná",J178,0)</f>
        <v>0</v>
      </c>
      <c r="BF178" s="190">
        <f>IF(N178="znížená",J178,0)</f>
        <v>0</v>
      </c>
      <c r="BG178" s="190">
        <f>IF(N178="zákl. prenesená",J178,0)</f>
        <v>0</v>
      </c>
      <c r="BH178" s="190">
        <f>IF(N178="zníž. prenesená",J178,0)</f>
        <v>0</v>
      </c>
      <c r="BI178" s="190">
        <f>IF(N178="nulová",J178,0)</f>
        <v>0</v>
      </c>
      <c r="BJ178" s="15" t="s">
        <v>166</v>
      </c>
      <c r="BK178" s="190">
        <f>ROUND(I178*H178,2)</f>
        <v>0</v>
      </c>
      <c r="BL178" s="15" t="s">
        <v>217</v>
      </c>
      <c r="BM178" s="189" t="s">
        <v>531</v>
      </c>
    </row>
    <row r="179" s="2" customFormat="1" ht="33" customHeight="1">
      <c r="A179" s="34"/>
      <c r="B179" s="176"/>
      <c r="C179" s="196" t="s">
        <v>338</v>
      </c>
      <c r="D179" s="196" t="s">
        <v>264</v>
      </c>
      <c r="E179" s="197" t="s">
        <v>526</v>
      </c>
      <c r="F179" s="198" t="s">
        <v>527</v>
      </c>
      <c r="G179" s="199" t="s">
        <v>457</v>
      </c>
      <c r="H179" s="200">
        <v>204.34700000000001</v>
      </c>
      <c r="I179" s="201"/>
      <c r="J179" s="202">
        <f>ROUND(I179*H179,2)</f>
        <v>0</v>
      </c>
      <c r="K179" s="203"/>
      <c r="L179" s="204"/>
      <c r="M179" s="205" t="s">
        <v>1</v>
      </c>
      <c r="N179" s="206" t="s">
        <v>42</v>
      </c>
      <c r="O179" s="78"/>
      <c r="P179" s="187">
        <f>O179*H179</f>
        <v>0</v>
      </c>
      <c r="Q179" s="187">
        <v>0.001</v>
      </c>
      <c r="R179" s="187">
        <f>Q179*H179</f>
        <v>0.204347</v>
      </c>
      <c r="S179" s="187">
        <v>0</v>
      </c>
      <c r="T179" s="188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89" t="s">
        <v>285</v>
      </c>
      <c r="AT179" s="189" t="s">
        <v>264</v>
      </c>
      <c r="AU179" s="189" t="s">
        <v>166</v>
      </c>
      <c r="AY179" s="15" t="s">
        <v>158</v>
      </c>
      <c r="BE179" s="190">
        <f>IF(N179="základná",J179,0)</f>
        <v>0</v>
      </c>
      <c r="BF179" s="190">
        <f>IF(N179="znížená",J179,0)</f>
        <v>0</v>
      </c>
      <c r="BG179" s="190">
        <f>IF(N179="zákl. prenesená",J179,0)</f>
        <v>0</v>
      </c>
      <c r="BH179" s="190">
        <f>IF(N179="zníž. prenesená",J179,0)</f>
        <v>0</v>
      </c>
      <c r="BI179" s="190">
        <f>IF(N179="nulová",J179,0)</f>
        <v>0</v>
      </c>
      <c r="BJ179" s="15" t="s">
        <v>166</v>
      </c>
      <c r="BK179" s="190">
        <f>ROUND(I179*H179,2)</f>
        <v>0</v>
      </c>
      <c r="BL179" s="15" t="s">
        <v>217</v>
      </c>
      <c r="BM179" s="189" t="s">
        <v>532</v>
      </c>
    </row>
    <row r="180" s="2" customFormat="1" ht="24.15" customHeight="1">
      <c r="A180" s="34"/>
      <c r="B180" s="176"/>
      <c r="C180" s="177" t="s">
        <v>342</v>
      </c>
      <c r="D180" s="177" t="s">
        <v>161</v>
      </c>
      <c r="E180" s="178" t="s">
        <v>533</v>
      </c>
      <c r="F180" s="179" t="s">
        <v>530</v>
      </c>
      <c r="G180" s="180" t="s">
        <v>164</v>
      </c>
      <c r="H180" s="181">
        <v>25.559999999999999</v>
      </c>
      <c r="I180" s="182"/>
      <c r="J180" s="183">
        <f>ROUND(I180*H180,2)</f>
        <v>0</v>
      </c>
      <c r="K180" s="184"/>
      <c r="L180" s="35"/>
      <c r="M180" s="185" t="s">
        <v>1</v>
      </c>
      <c r="N180" s="186" t="s">
        <v>42</v>
      </c>
      <c r="O180" s="78"/>
      <c r="P180" s="187">
        <f>O180*H180</f>
        <v>0</v>
      </c>
      <c r="Q180" s="187">
        <v>0</v>
      </c>
      <c r="R180" s="187">
        <f>Q180*H180</f>
        <v>0</v>
      </c>
      <c r="S180" s="187">
        <v>0</v>
      </c>
      <c r="T180" s="188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89" t="s">
        <v>217</v>
      </c>
      <c r="AT180" s="189" t="s">
        <v>161</v>
      </c>
      <c r="AU180" s="189" t="s">
        <v>166</v>
      </c>
      <c r="AY180" s="15" t="s">
        <v>158</v>
      </c>
      <c r="BE180" s="190">
        <f>IF(N180="základná",J180,0)</f>
        <v>0</v>
      </c>
      <c r="BF180" s="190">
        <f>IF(N180="znížená",J180,0)</f>
        <v>0</v>
      </c>
      <c r="BG180" s="190">
        <f>IF(N180="zákl. prenesená",J180,0)</f>
        <v>0</v>
      </c>
      <c r="BH180" s="190">
        <f>IF(N180="zníž. prenesená",J180,0)</f>
        <v>0</v>
      </c>
      <c r="BI180" s="190">
        <f>IF(N180="nulová",J180,0)</f>
        <v>0</v>
      </c>
      <c r="BJ180" s="15" t="s">
        <v>166</v>
      </c>
      <c r="BK180" s="190">
        <f>ROUND(I180*H180,2)</f>
        <v>0</v>
      </c>
      <c r="BL180" s="15" t="s">
        <v>217</v>
      </c>
      <c r="BM180" s="189" t="s">
        <v>534</v>
      </c>
    </row>
    <row r="181" s="2" customFormat="1" ht="24.15" customHeight="1">
      <c r="A181" s="34"/>
      <c r="B181" s="176"/>
      <c r="C181" s="196" t="s">
        <v>346</v>
      </c>
      <c r="D181" s="196" t="s">
        <v>264</v>
      </c>
      <c r="E181" s="197" t="s">
        <v>535</v>
      </c>
      <c r="F181" s="198" t="s">
        <v>536</v>
      </c>
      <c r="G181" s="199" t="s">
        <v>457</v>
      </c>
      <c r="H181" s="200">
        <v>61.344000000000001</v>
      </c>
      <c r="I181" s="201"/>
      <c r="J181" s="202">
        <f>ROUND(I181*H181,2)</f>
        <v>0</v>
      </c>
      <c r="K181" s="203"/>
      <c r="L181" s="204"/>
      <c r="M181" s="205" t="s">
        <v>1</v>
      </c>
      <c r="N181" s="206" t="s">
        <v>42</v>
      </c>
      <c r="O181" s="78"/>
      <c r="P181" s="187">
        <f>O181*H181</f>
        <v>0</v>
      </c>
      <c r="Q181" s="187">
        <v>0.001</v>
      </c>
      <c r="R181" s="187">
        <f>Q181*H181</f>
        <v>0.061344000000000003</v>
      </c>
      <c r="S181" s="187">
        <v>0</v>
      </c>
      <c r="T181" s="188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89" t="s">
        <v>285</v>
      </c>
      <c r="AT181" s="189" t="s">
        <v>264</v>
      </c>
      <c r="AU181" s="189" t="s">
        <v>166</v>
      </c>
      <c r="AY181" s="15" t="s">
        <v>158</v>
      </c>
      <c r="BE181" s="190">
        <f>IF(N181="základná",J181,0)</f>
        <v>0</v>
      </c>
      <c r="BF181" s="190">
        <f>IF(N181="znížená",J181,0)</f>
        <v>0</v>
      </c>
      <c r="BG181" s="190">
        <f>IF(N181="zákl. prenesená",J181,0)</f>
        <v>0</v>
      </c>
      <c r="BH181" s="190">
        <f>IF(N181="zníž. prenesená",J181,0)</f>
        <v>0</v>
      </c>
      <c r="BI181" s="190">
        <f>IF(N181="nulová",J181,0)</f>
        <v>0</v>
      </c>
      <c r="BJ181" s="15" t="s">
        <v>166</v>
      </c>
      <c r="BK181" s="190">
        <f>ROUND(I181*H181,2)</f>
        <v>0</v>
      </c>
      <c r="BL181" s="15" t="s">
        <v>217</v>
      </c>
      <c r="BM181" s="189" t="s">
        <v>537</v>
      </c>
    </row>
    <row r="182" s="2" customFormat="1" ht="24.15" customHeight="1">
      <c r="A182" s="34"/>
      <c r="B182" s="176"/>
      <c r="C182" s="196" t="s">
        <v>350</v>
      </c>
      <c r="D182" s="196" t="s">
        <v>264</v>
      </c>
      <c r="E182" s="197" t="s">
        <v>538</v>
      </c>
      <c r="F182" s="198" t="s">
        <v>539</v>
      </c>
      <c r="G182" s="199" t="s">
        <v>188</v>
      </c>
      <c r="H182" s="200">
        <v>255.59999999999999</v>
      </c>
      <c r="I182" s="201"/>
      <c r="J182" s="202">
        <f>ROUND(I182*H182,2)</f>
        <v>0</v>
      </c>
      <c r="K182" s="203"/>
      <c r="L182" s="204"/>
      <c r="M182" s="205" t="s">
        <v>1</v>
      </c>
      <c r="N182" s="206" t="s">
        <v>42</v>
      </c>
      <c r="O182" s="78"/>
      <c r="P182" s="187">
        <f>O182*H182</f>
        <v>0</v>
      </c>
      <c r="Q182" s="187">
        <v>5.0000000000000002E-05</v>
      </c>
      <c r="R182" s="187">
        <f>Q182*H182</f>
        <v>0.01278</v>
      </c>
      <c r="S182" s="187">
        <v>0</v>
      </c>
      <c r="T182" s="188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89" t="s">
        <v>285</v>
      </c>
      <c r="AT182" s="189" t="s">
        <v>264</v>
      </c>
      <c r="AU182" s="189" t="s">
        <v>166</v>
      </c>
      <c r="AY182" s="15" t="s">
        <v>158</v>
      </c>
      <c r="BE182" s="190">
        <f>IF(N182="základná",J182,0)</f>
        <v>0</v>
      </c>
      <c r="BF182" s="190">
        <f>IF(N182="znížená",J182,0)</f>
        <v>0</v>
      </c>
      <c r="BG182" s="190">
        <f>IF(N182="zákl. prenesená",J182,0)</f>
        <v>0</v>
      </c>
      <c r="BH182" s="190">
        <f>IF(N182="zníž. prenesená",J182,0)</f>
        <v>0</v>
      </c>
      <c r="BI182" s="190">
        <f>IF(N182="nulová",J182,0)</f>
        <v>0</v>
      </c>
      <c r="BJ182" s="15" t="s">
        <v>166</v>
      </c>
      <c r="BK182" s="190">
        <f>ROUND(I182*H182,2)</f>
        <v>0</v>
      </c>
      <c r="BL182" s="15" t="s">
        <v>217</v>
      </c>
      <c r="BM182" s="189" t="s">
        <v>540</v>
      </c>
    </row>
    <row r="183" s="2" customFormat="1" ht="24.15" customHeight="1">
      <c r="A183" s="34"/>
      <c r="B183" s="176"/>
      <c r="C183" s="177" t="s">
        <v>355</v>
      </c>
      <c r="D183" s="177" t="s">
        <v>161</v>
      </c>
      <c r="E183" s="178" t="s">
        <v>541</v>
      </c>
      <c r="F183" s="179" t="s">
        <v>542</v>
      </c>
      <c r="G183" s="180" t="s">
        <v>358</v>
      </c>
      <c r="H183" s="207"/>
      <c r="I183" s="182"/>
      <c r="J183" s="183">
        <f>ROUND(I183*H183,2)</f>
        <v>0</v>
      </c>
      <c r="K183" s="184"/>
      <c r="L183" s="35"/>
      <c r="M183" s="185" t="s">
        <v>1</v>
      </c>
      <c r="N183" s="186" t="s">
        <v>42</v>
      </c>
      <c r="O183" s="78"/>
      <c r="P183" s="187">
        <f>O183*H183</f>
        <v>0</v>
      </c>
      <c r="Q183" s="187">
        <v>0</v>
      </c>
      <c r="R183" s="187">
        <f>Q183*H183</f>
        <v>0</v>
      </c>
      <c r="S183" s="187">
        <v>0</v>
      </c>
      <c r="T183" s="188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89" t="s">
        <v>217</v>
      </c>
      <c r="AT183" s="189" t="s">
        <v>161</v>
      </c>
      <c r="AU183" s="189" t="s">
        <v>166</v>
      </c>
      <c r="AY183" s="15" t="s">
        <v>158</v>
      </c>
      <c r="BE183" s="190">
        <f>IF(N183="základná",J183,0)</f>
        <v>0</v>
      </c>
      <c r="BF183" s="190">
        <f>IF(N183="znížená",J183,0)</f>
        <v>0</v>
      </c>
      <c r="BG183" s="190">
        <f>IF(N183="zákl. prenesená",J183,0)</f>
        <v>0</v>
      </c>
      <c r="BH183" s="190">
        <f>IF(N183="zníž. prenesená",J183,0)</f>
        <v>0</v>
      </c>
      <c r="BI183" s="190">
        <f>IF(N183="nulová",J183,0)</f>
        <v>0</v>
      </c>
      <c r="BJ183" s="15" t="s">
        <v>166</v>
      </c>
      <c r="BK183" s="190">
        <f>ROUND(I183*H183,2)</f>
        <v>0</v>
      </c>
      <c r="BL183" s="15" t="s">
        <v>217</v>
      </c>
      <c r="BM183" s="189" t="s">
        <v>543</v>
      </c>
    </row>
    <row r="184" s="12" customFormat="1" ht="22.8" customHeight="1">
      <c r="A184" s="12"/>
      <c r="B184" s="163"/>
      <c r="C184" s="12"/>
      <c r="D184" s="164" t="s">
        <v>75</v>
      </c>
      <c r="E184" s="174" t="s">
        <v>544</v>
      </c>
      <c r="F184" s="174" t="s">
        <v>545</v>
      </c>
      <c r="G184" s="12"/>
      <c r="H184" s="12"/>
      <c r="I184" s="166"/>
      <c r="J184" s="175">
        <f>BK184</f>
        <v>0</v>
      </c>
      <c r="K184" s="12"/>
      <c r="L184" s="163"/>
      <c r="M184" s="168"/>
      <c r="N184" s="169"/>
      <c r="O184" s="169"/>
      <c r="P184" s="170">
        <f>SUM(P185:P187)</f>
        <v>0</v>
      </c>
      <c r="Q184" s="169"/>
      <c r="R184" s="170">
        <f>SUM(R185:R187)</f>
        <v>0.90955960000000002</v>
      </c>
      <c r="S184" s="169"/>
      <c r="T184" s="171">
        <f>SUM(T185:T187)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164" t="s">
        <v>166</v>
      </c>
      <c r="AT184" s="172" t="s">
        <v>75</v>
      </c>
      <c r="AU184" s="172" t="s">
        <v>84</v>
      </c>
      <c r="AY184" s="164" t="s">
        <v>158</v>
      </c>
      <c r="BK184" s="173">
        <f>SUM(BK185:BK187)</f>
        <v>0</v>
      </c>
    </row>
    <row r="185" s="2" customFormat="1" ht="24.15" customHeight="1">
      <c r="A185" s="34"/>
      <c r="B185" s="176"/>
      <c r="C185" s="177" t="s">
        <v>362</v>
      </c>
      <c r="D185" s="177" t="s">
        <v>161</v>
      </c>
      <c r="E185" s="178" t="s">
        <v>546</v>
      </c>
      <c r="F185" s="179" t="s">
        <v>547</v>
      </c>
      <c r="G185" s="180" t="s">
        <v>164</v>
      </c>
      <c r="H185" s="181">
        <v>184.94499999999999</v>
      </c>
      <c r="I185" s="182"/>
      <c r="J185" s="183">
        <f>ROUND(I185*H185,2)</f>
        <v>0</v>
      </c>
      <c r="K185" s="184"/>
      <c r="L185" s="35"/>
      <c r="M185" s="185" t="s">
        <v>1</v>
      </c>
      <c r="N185" s="186" t="s">
        <v>42</v>
      </c>
      <c r="O185" s="78"/>
      <c r="P185" s="187">
        <f>O185*H185</f>
        <v>0</v>
      </c>
      <c r="Q185" s="187">
        <v>0.0040000000000000001</v>
      </c>
      <c r="R185" s="187">
        <f>Q185*H185</f>
        <v>0.73977999999999999</v>
      </c>
      <c r="S185" s="187">
        <v>0</v>
      </c>
      <c r="T185" s="188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89" t="s">
        <v>217</v>
      </c>
      <c r="AT185" s="189" t="s">
        <v>161</v>
      </c>
      <c r="AU185" s="189" t="s">
        <v>166</v>
      </c>
      <c r="AY185" s="15" t="s">
        <v>158</v>
      </c>
      <c r="BE185" s="190">
        <f>IF(N185="základná",J185,0)</f>
        <v>0</v>
      </c>
      <c r="BF185" s="190">
        <f>IF(N185="znížená",J185,0)</f>
        <v>0</v>
      </c>
      <c r="BG185" s="190">
        <f>IF(N185="zákl. prenesená",J185,0)</f>
        <v>0</v>
      </c>
      <c r="BH185" s="190">
        <f>IF(N185="zníž. prenesená",J185,0)</f>
        <v>0</v>
      </c>
      <c r="BI185" s="190">
        <f>IF(N185="nulová",J185,0)</f>
        <v>0</v>
      </c>
      <c r="BJ185" s="15" t="s">
        <v>166</v>
      </c>
      <c r="BK185" s="190">
        <f>ROUND(I185*H185,2)</f>
        <v>0</v>
      </c>
      <c r="BL185" s="15" t="s">
        <v>217</v>
      </c>
      <c r="BM185" s="189" t="s">
        <v>548</v>
      </c>
    </row>
    <row r="186" s="2" customFormat="1" ht="24.15" customHeight="1">
      <c r="A186" s="34"/>
      <c r="B186" s="176"/>
      <c r="C186" s="196" t="s">
        <v>367</v>
      </c>
      <c r="D186" s="196" t="s">
        <v>264</v>
      </c>
      <c r="E186" s="197" t="s">
        <v>549</v>
      </c>
      <c r="F186" s="198" t="s">
        <v>550</v>
      </c>
      <c r="G186" s="199" t="s">
        <v>164</v>
      </c>
      <c r="H186" s="200">
        <v>188.64400000000001</v>
      </c>
      <c r="I186" s="201"/>
      <c r="J186" s="202">
        <f>ROUND(I186*H186,2)</f>
        <v>0</v>
      </c>
      <c r="K186" s="203"/>
      <c r="L186" s="204"/>
      <c r="M186" s="205" t="s">
        <v>1</v>
      </c>
      <c r="N186" s="206" t="s">
        <v>42</v>
      </c>
      <c r="O186" s="78"/>
      <c r="P186" s="187">
        <f>O186*H186</f>
        <v>0</v>
      </c>
      <c r="Q186" s="187">
        <v>0.00089999999999999998</v>
      </c>
      <c r="R186" s="187">
        <f>Q186*H186</f>
        <v>0.1697796</v>
      </c>
      <c r="S186" s="187">
        <v>0</v>
      </c>
      <c r="T186" s="188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89" t="s">
        <v>285</v>
      </c>
      <c r="AT186" s="189" t="s">
        <v>264</v>
      </c>
      <c r="AU186" s="189" t="s">
        <v>166</v>
      </c>
      <c r="AY186" s="15" t="s">
        <v>158</v>
      </c>
      <c r="BE186" s="190">
        <f>IF(N186="základná",J186,0)</f>
        <v>0</v>
      </c>
      <c r="BF186" s="190">
        <f>IF(N186="znížená",J186,0)</f>
        <v>0</v>
      </c>
      <c r="BG186" s="190">
        <f>IF(N186="zákl. prenesená",J186,0)</f>
        <v>0</v>
      </c>
      <c r="BH186" s="190">
        <f>IF(N186="zníž. prenesená",J186,0)</f>
        <v>0</v>
      </c>
      <c r="BI186" s="190">
        <f>IF(N186="nulová",J186,0)</f>
        <v>0</v>
      </c>
      <c r="BJ186" s="15" t="s">
        <v>166</v>
      </c>
      <c r="BK186" s="190">
        <f>ROUND(I186*H186,2)</f>
        <v>0</v>
      </c>
      <c r="BL186" s="15" t="s">
        <v>217</v>
      </c>
      <c r="BM186" s="189" t="s">
        <v>551</v>
      </c>
    </row>
    <row r="187" s="2" customFormat="1" ht="24.15" customHeight="1">
      <c r="A187" s="34"/>
      <c r="B187" s="176"/>
      <c r="C187" s="177" t="s">
        <v>371</v>
      </c>
      <c r="D187" s="177" t="s">
        <v>161</v>
      </c>
      <c r="E187" s="178" t="s">
        <v>552</v>
      </c>
      <c r="F187" s="179" t="s">
        <v>553</v>
      </c>
      <c r="G187" s="180" t="s">
        <v>358</v>
      </c>
      <c r="H187" s="207"/>
      <c r="I187" s="182"/>
      <c r="J187" s="183">
        <f>ROUND(I187*H187,2)</f>
        <v>0</v>
      </c>
      <c r="K187" s="184"/>
      <c r="L187" s="35"/>
      <c r="M187" s="185" t="s">
        <v>1</v>
      </c>
      <c r="N187" s="186" t="s">
        <v>42</v>
      </c>
      <c r="O187" s="78"/>
      <c r="P187" s="187">
        <f>O187*H187</f>
        <v>0</v>
      </c>
      <c r="Q187" s="187">
        <v>0</v>
      </c>
      <c r="R187" s="187">
        <f>Q187*H187</f>
        <v>0</v>
      </c>
      <c r="S187" s="187">
        <v>0</v>
      </c>
      <c r="T187" s="188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89" t="s">
        <v>217</v>
      </c>
      <c r="AT187" s="189" t="s">
        <v>161</v>
      </c>
      <c r="AU187" s="189" t="s">
        <v>166</v>
      </c>
      <c r="AY187" s="15" t="s">
        <v>158</v>
      </c>
      <c r="BE187" s="190">
        <f>IF(N187="základná",J187,0)</f>
        <v>0</v>
      </c>
      <c r="BF187" s="190">
        <f>IF(N187="znížená",J187,0)</f>
        <v>0</v>
      </c>
      <c r="BG187" s="190">
        <f>IF(N187="zákl. prenesená",J187,0)</f>
        <v>0</v>
      </c>
      <c r="BH187" s="190">
        <f>IF(N187="zníž. prenesená",J187,0)</f>
        <v>0</v>
      </c>
      <c r="BI187" s="190">
        <f>IF(N187="nulová",J187,0)</f>
        <v>0</v>
      </c>
      <c r="BJ187" s="15" t="s">
        <v>166</v>
      </c>
      <c r="BK187" s="190">
        <f>ROUND(I187*H187,2)</f>
        <v>0</v>
      </c>
      <c r="BL187" s="15" t="s">
        <v>217</v>
      </c>
      <c r="BM187" s="189" t="s">
        <v>554</v>
      </c>
    </row>
    <row r="188" s="12" customFormat="1" ht="22.8" customHeight="1">
      <c r="A188" s="12"/>
      <c r="B188" s="163"/>
      <c r="C188" s="12"/>
      <c r="D188" s="164" t="s">
        <v>75</v>
      </c>
      <c r="E188" s="174" t="s">
        <v>323</v>
      </c>
      <c r="F188" s="174" t="s">
        <v>324</v>
      </c>
      <c r="G188" s="12"/>
      <c r="H188" s="12"/>
      <c r="I188" s="166"/>
      <c r="J188" s="175">
        <f>BK188</f>
        <v>0</v>
      </c>
      <c r="K188" s="12"/>
      <c r="L188" s="163"/>
      <c r="M188" s="168"/>
      <c r="N188" s="169"/>
      <c r="O188" s="169"/>
      <c r="P188" s="170">
        <f>SUM(P189:P191)</f>
        <v>0</v>
      </c>
      <c r="Q188" s="169"/>
      <c r="R188" s="170">
        <f>SUM(R189:R191)</f>
        <v>0.46482239999999997</v>
      </c>
      <c r="S188" s="169"/>
      <c r="T188" s="171">
        <f>SUM(T189:T191)</f>
        <v>0.030240000000000003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164" t="s">
        <v>166</v>
      </c>
      <c r="AT188" s="172" t="s">
        <v>75</v>
      </c>
      <c r="AU188" s="172" t="s">
        <v>84</v>
      </c>
      <c r="AY188" s="164" t="s">
        <v>158</v>
      </c>
      <c r="BK188" s="173">
        <f>SUM(BK189:BK191)</f>
        <v>0</v>
      </c>
    </row>
    <row r="189" s="2" customFormat="1" ht="24.15" customHeight="1">
      <c r="A189" s="34"/>
      <c r="B189" s="176"/>
      <c r="C189" s="177" t="s">
        <v>377</v>
      </c>
      <c r="D189" s="177" t="s">
        <v>161</v>
      </c>
      <c r="E189" s="178" t="s">
        <v>555</v>
      </c>
      <c r="F189" s="179" t="s">
        <v>556</v>
      </c>
      <c r="G189" s="180" t="s">
        <v>188</v>
      </c>
      <c r="H189" s="181">
        <v>336</v>
      </c>
      <c r="I189" s="182"/>
      <c r="J189" s="183">
        <f>ROUND(I189*H189,2)</f>
        <v>0</v>
      </c>
      <c r="K189" s="184"/>
      <c r="L189" s="35"/>
      <c r="M189" s="185" t="s">
        <v>1</v>
      </c>
      <c r="N189" s="186" t="s">
        <v>42</v>
      </c>
      <c r="O189" s="78"/>
      <c r="P189" s="187">
        <f>O189*H189</f>
        <v>0</v>
      </c>
      <c r="Q189" s="187">
        <v>0.0013833999999999999</v>
      </c>
      <c r="R189" s="187">
        <f>Q189*H189</f>
        <v>0.46482239999999997</v>
      </c>
      <c r="S189" s="187">
        <v>0</v>
      </c>
      <c r="T189" s="188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89" t="s">
        <v>217</v>
      </c>
      <c r="AT189" s="189" t="s">
        <v>161</v>
      </c>
      <c r="AU189" s="189" t="s">
        <v>166</v>
      </c>
      <c r="AY189" s="15" t="s">
        <v>158</v>
      </c>
      <c r="BE189" s="190">
        <f>IF(N189="základná",J189,0)</f>
        <v>0</v>
      </c>
      <c r="BF189" s="190">
        <f>IF(N189="znížená",J189,0)</f>
        <v>0</v>
      </c>
      <c r="BG189" s="190">
        <f>IF(N189="zákl. prenesená",J189,0)</f>
        <v>0</v>
      </c>
      <c r="BH189" s="190">
        <f>IF(N189="zníž. prenesená",J189,0)</f>
        <v>0</v>
      </c>
      <c r="BI189" s="190">
        <f>IF(N189="nulová",J189,0)</f>
        <v>0</v>
      </c>
      <c r="BJ189" s="15" t="s">
        <v>166</v>
      </c>
      <c r="BK189" s="190">
        <f>ROUND(I189*H189,2)</f>
        <v>0</v>
      </c>
      <c r="BL189" s="15" t="s">
        <v>217</v>
      </c>
      <c r="BM189" s="189" t="s">
        <v>557</v>
      </c>
    </row>
    <row r="190" s="2" customFormat="1" ht="16.5" customHeight="1">
      <c r="A190" s="34"/>
      <c r="B190" s="176"/>
      <c r="C190" s="177" t="s">
        <v>381</v>
      </c>
      <c r="D190" s="177" t="s">
        <v>161</v>
      </c>
      <c r="E190" s="178" t="s">
        <v>558</v>
      </c>
      <c r="F190" s="179" t="s">
        <v>559</v>
      </c>
      <c r="G190" s="180" t="s">
        <v>188</v>
      </c>
      <c r="H190" s="181">
        <v>336</v>
      </c>
      <c r="I190" s="182"/>
      <c r="J190" s="183">
        <f>ROUND(I190*H190,2)</f>
        <v>0</v>
      </c>
      <c r="K190" s="184"/>
      <c r="L190" s="35"/>
      <c r="M190" s="185" t="s">
        <v>1</v>
      </c>
      <c r="N190" s="186" t="s">
        <v>42</v>
      </c>
      <c r="O190" s="78"/>
      <c r="P190" s="187">
        <f>O190*H190</f>
        <v>0</v>
      </c>
      <c r="Q190" s="187">
        <v>0</v>
      </c>
      <c r="R190" s="187">
        <f>Q190*H190</f>
        <v>0</v>
      </c>
      <c r="S190" s="187">
        <v>9.0000000000000006E-05</v>
      </c>
      <c r="T190" s="188">
        <f>S190*H190</f>
        <v>0.030240000000000003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89" t="s">
        <v>217</v>
      </c>
      <c r="AT190" s="189" t="s">
        <v>161</v>
      </c>
      <c r="AU190" s="189" t="s">
        <v>166</v>
      </c>
      <c r="AY190" s="15" t="s">
        <v>158</v>
      </c>
      <c r="BE190" s="190">
        <f>IF(N190="základná",J190,0)</f>
        <v>0</v>
      </c>
      <c r="BF190" s="190">
        <f>IF(N190="znížená",J190,0)</f>
        <v>0</v>
      </c>
      <c r="BG190" s="190">
        <f>IF(N190="zákl. prenesená",J190,0)</f>
        <v>0</v>
      </c>
      <c r="BH190" s="190">
        <f>IF(N190="zníž. prenesená",J190,0)</f>
        <v>0</v>
      </c>
      <c r="BI190" s="190">
        <f>IF(N190="nulová",J190,0)</f>
        <v>0</v>
      </c>
      <c r="BJ190" s="15" t="s">
        <v>166</v>
      </c>
      <c r="BK190" s="190">
        <f>ROUND(I190*H190,2)</f>
        <v>0</v>
      </c>
      <c r="BL190" s="15" t="s">
        <v>217</v>
      </c>
      <c r="BM190" s="189" t="s">
        <v>560</v>
      </c>
    </row>
    <row r="191" s="2" customFormat="1" ht="24.15" customHeight="1">
      <c r="A191" s="34"/>
      <c r="B191" s="176"/>
      <c r="C191" s="177" t="s">
        <v>385</v>
      </c>
      <c r="D191" s="177" t="s">
        <v>161</v>
      </c>
      <c r="E191" s="178" t="s">
        <v>356</v>
      </c>
      <c r="F191" s="179" t="s">
        <v>357</v>
      </c>
      <c r="G191" s="180" t="s">
        <v>358</v>
      </c>
      <c r="H191" s="207"/>
      <c r="I191" s="182"/>
      <c r="J191" s="183">
        <f>ROUND(I191*H191,2)</f>
        <v>0</v>
      </c>
      <c r="K191" s="184"/>
      <c r="L191" s="35"/>
      <c r="M191" s="185" t="s">
        <v>1</v>
      </c>
      <c r="N191" s="186" t="s">
        <v>42</v>
      </c>
      <c r="O191" s="78"/>
      <c r="P191" s="187">
        <f>O191*H191</f>
        <v>0</v>
      </c>
      <c r="Q191" s="187">
        <v>0</v>
      </c>
      <c r="R191" s="187">
        <f>Q191*H191</f>
        <v>0</v>
      </c>
      <c r="S191" s="187">
        <v>0</v>
      </c>
      <c r="T191" s="188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89" t="s">
        <v>217</v>
      </c>
      <c r="AT191" s="189" t="s">
        <v>161</v>
      </c>
      <c r="AU191" s="189" t="s">
        <v>166</v>
      </c>
      <c r="AY191" s="15" t="s">
        <v>158</v>
      </c>
      <c r="BE191" s="190">
        <f>IF(N191="základná",J191,0)</f>
        <v>0</v>
      </c>
      <c r="BF191" s="190">
        <f>IF(N191="znížená",J191,0)</f>
        <v>0</v>
      </c>
      <c r="BG191" s="190">
        <f>IF(N191="zákl. prenesená",J191,0)</f>
        <v>0</v>
      </c>
      <c r="BH191" s="190">
        <f>IF(N191="zníž. prenesená",J191,0)</f>
        <v>0</v>
      </c>
      <c r="BI191" s="190">
        <f>IF(N191="nulová",J191,0)</f>
        <v>0</v>
      </c>
      <c r="BJ191" s="15" t="s">
        <v>166</v>
      </c>
      <c r="BK191" s="190">
        <f>ROUND(I191*H191,2)</f>
        <v>0</v>
      </c>
      <c r="BL191" s="15" t="s">
        <v>217</v>
      </c>
      <c r="BM191" s="189" t="s">
        <v>561</v>
      </c>
    </row>
    <row r="192" s="12" customFormat="1" ht="22.8" customHeight="1">
      <c r="A192" s="12"/>
      <c r="B192" s="163"/>
      <c r="C192" s="12"/>
      <c r="D192" s="164" t="s">
        <v>75</v>
      </c>
      <c r="E192" s="174" t="s">
        <v>360</v>
      </c>
      <c r="F192" s="174" t="s">
        <v>361</v>
      </c>
      <c r="G192" s="12"/>
      <c r="H192" s="12"/>
      <c r="I192" s="166"/>
      <c r="J192" s="175">
        <f>BK192</f>
        <v>0</v>
      </c>
      <c r="K192" s="12"/>
      <c r="L192" s="163"/>
      <c r="M192" s="168"/>
      <c r="N192" s="169"/>
      <c r="O192" s="169"/>
      <c r="P192" s="170">
        <f>SUM(P193:P195)</f>
        <v>0</v>
      </c>
      <c r="Q192" s="169"/>
      <c r="R192" s="170">
        <f>SUM(R193:R195)</f>
        <v>16.958136</v>
      </c>
      <c r="S192" s="169"/>
      <c r="T192" s="171">
        <f>SUM(T193:T195)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164" t="s">
        <v>166</v>
      </c>
      <c r="AT192" s="172" t="s">
        <v>75</v>
      </c>
      <c r="AU192" s="172" t="s">
        <v>84</v>
      </c>
      <c r="AY192" s="164" t="s">
        <v>158</v>
      </c>
      <c r="BK192" s="173">
        <f>SUM(BK193:BK195)</f>
        <v>0</v>
      </c>
    </row>
    <row r="193" s="2" customFormat="1" ht="24.15" customHeight="1">
      <c r="A193" s="34"/>
      <c r="B193" s="176"/>
      <c r="C193" s="177" t="s">
        <v>389</v>
      </c>
      <c r="D193" s="177" t="s">
        <v>161</v>
      </c>
      <c r="E193" s="178" t="s">
        <v>562</v>
      </c>
      <c r="F193" s="179" t="s">
        <v>563</v>
      </c>
      <c r="G193" s="180" t="s">
        <v>188</v>
      </c>
      <c r="H193" s="181">
        <v>1014</v>
      </c>
      <c r="I193" s="182"/>
      <c r="J193" s="183">
        <f>ROUND(I193*H193,2)</f>
        <v>0</v>
      </c>
      <c r="K193" s="184"/>
      <c r="L193" s="35"/>
      <c r="M193" s="185" t="s">
        <v>1</v>
      </c>
      <c r="N193" s="186" t="s">
        <v>42</v>
      </c>
      <c r="O193" s="78"/>
      <c r="P193" s="187">
        <f>O193*H193</f>
        <v>0</v>
      </c>
      <c r="Q193" s="187">
        <v>0.0017240000000000001</v>
      </c>
      <c r="R193" s="187">
        <f>Q193*H193</f>
        <v>1.7481360000000001</v>
      </c>
      <c r="S193" s="187">
        <v>0</v>
      </c>
      <c r="T193" s="188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89" t="s">
        <v>217</v>
      </c>
      <c r="AT193" s="189" t="s">
        <v>161</v>
      </c>
      <c r="AU193" s="189" t="s">
        <v>166</v>
      </c>
      <c r="AY193" s="15" t="s">
        <v>158</v>
      </c>
      <c r="BE193" s="190">
        <f>IF(N193="základná",J193,0)</f>
        <v>0</v>
      </c>
      <c r="BF193" s="190">
        <f>IF(N193="znížená",J193,0)</f>
        <v>0</v>
      </c>
      <c r="BG193" s="190">
        <f>IF(N193="zákl. prenesená",J193,0)</f>
        <v>0</v>
      </c>
      <c r="BH193" s="190">
        <f>IF(N193="zníž. prenesená",J193,0)</f>
        <v>0</v>
      </c>
      <c r="BI193" s="190">
        <f>IF(N193="nulová",J193,0)</f>
        <v>0</v>
      </c>
      <c r="BJ193" s="15" t="s">
        <v>166</v>
      </c>
      <c r="BK193" s="190">
        <f>ROUND(I193*H193,2)</f>
        <v>0</v>
      </c>
      <c r="BL193" s="15" t="s">
        <v>217</v>
      </c>
      <c r="BM193" s="189" t="s">
        <v>564</v>
      </c>
    </row>
    <row r="194" s="2" customFormat="1" ht="62.7" customHeight="1">
      <c r="A194" s="34"/>
      <c r="B194" s="176"/>
      <c r="C194" s="196" t="s">
        <v>565</v>
      </c>
      <c r="D194" s="196" t="s">
        <v>264</v>
      </c>
      <c r="E194" s="197" t="s">
        <v>566</v>
      </c>
      <c r="F194" s="198" t="s">
        <v>567</v>
      </c>
      <c r="G194" s="199" t="s">
        <v>188</v>
      </c>
      <c r="H194" s="200">
        <v>1014</v>
      </c>
      <c r="I194" s="201"/>
      <c r="J194" s="202">
        <f>ROUND(I194*H194,2)</f>
        <v>0</v>
      </c>
      <c r="K194" s="203"/>
      <c r="L194" s="204"/>
      <c r="M194" s="205" t="s">
        <v>1</v>
      </c>
      <c r="N194" s="206" t="s">
        <v>42</v>
      </c>
      <c r="O194" s="78"/>
      <c r="P194" s="187">
        <f>O194*H194</f>
        <v>0</v>
      </c>
      <c r="Q194" s="187">
        <v>0.014999999999999999</v>
      </c>
      <c r="R194" s="187">
        <f>Q194*H194</f>
        <v>15.209999999999999</v>
      </c>
      <c r="S194" s="187">
        <v>0</v>
      </c>
      <c r="T194" s="188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189" t="s">
        <v>285</v>
      </c>
      <c r="AT194" s="189" t="s">
        <v>264</v>
      </c>
      <c r="AU194" s="189" t="s">
        <v>166</v>
      </c>
      <c r="AY194" s="15" t="s">
        <v>158</v>
      </c>
      <c r="BE194" s="190">
        <f>IF(N194="základná",J194,0)</f>
        <v>0</v>
      </c>
      <c r="BF194" s="190">
        <f>IF(N194="znížená",J194,0)</f>
        <v>0</v>
      </c>
      <c r="BG194" s="190">
        <f>IF(N194="zákl. prenesená",J194,0)</f>
        <v>0</v>
      </c>
      <c r="BH194" s="190">
        <f>IF(N194="zníž. prenesená",J194,0)</f>
        <v>0</v>
      </c>
      <c r="BI194" s="190">
        <f>IF(N194="nulová",J194,0)</f>
        <v>0</v>
      </c>
      <c r="BJ194" s="15" t="s">
        <v>166</v>
      </c>
      <c r="BK194" s="190">
        <f>ROUND(I194*H194,2)</f>
        <v>0</v>
      </c>
      <c r="BL194" s="15" t="s">
        <v>217</v>
      </c>
      <c r="BM194" s="189" t="s">
        <v>568</v>
      </c>
    </row>
    <row r="195" s="2" customFormat="1" ht="24.15" customHeight="1">
      <c r="A195" s="34"/>
      <c r="B195" s="176"/>
      <c r="C195" s="177" t="s">
        <v>569</v>
      </c>
      <c r="D195" s="177" t="s">
        <v>161</v>
      </c>
      <c r="E195" s="178" t="s">
        <v>372</v>
      </c>
      <c r="F195" s="179" t="s">
        <v>373</v>
      </c>
      <c r="G195" s="180" t="s">
        <v>358</v>
      </c>
      <c r="H195" s="207"/>
      <c r="I195" s="182"/>
      <c r="J195" s="183">
        <f>ROUND(I195*H195,2)</f>
        <v>0</v>
      </c>
      <c r="K195" s="184"/>
      <c r="L195" s="35"/>
      <c r="M195" s="185" t="s">
        <v>1</v>
      </c>
      <c r="N195" s="186" t="s">
        <v>42</v>
      </c>
      <c r="O195" s="78"/>
      <c r="P195" s="187">
        <f>O195*H195</f>
        <v>0</v>
      </c>
      <c r="Q195" s="187">
        <v>0</v>
      </c>
      <c r="R195" s="187">
        <f>Q195*H195</f>
        <v>0</v>
      </c>
      <c r="S195" s="187">
        <v>0</v>
      </c>
      <c r="T195" s="188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89" t="s">
        <v>217</v>
      </c>
      <c r="AT195" s="189" t="s">
        <v>161</v>
      </c>
      <c r="AU195" s="189" t="s">
        <v>166</v>
      </c>
      <c r="AY195" s="15" t="s">
        <v>158</v>
      </c>
      <c r="BE195" s="190">
        <f>IF(N195="základná",J195,0)</f>
        <v>0</v>
      </c>
      <c r="BF195" s="190">
        <f>IF(N195="znížená",J195,0)</f>
        <v>0</v>
      </c>
      <c r="BG195" s="190">
        <f>IF(N195="zákl. prenesená",J195,0)</f>
        <v>0</v>
      </c>
      <c r="BH195" s="190">
        <f>IF(N195="zníž. prenesená",J195,0)</f>
        <v>0</v>
      </c>
      <c r="BI195" s="190">
        <f>IF(N195="nulová",J195,0)</f>
        <v>0</v>
      </c>
      <c r="BJ195" s="15" t="s">
        <v>166</v>
      </c>
      <c r="BK195" s="190">
        <f>ROUND(I195*H195,2)</f>
        <v>0</v>
      </c>
      <c r="BL195" s="15" t="s">
        <v>217</v>
      </c>
      <c r="BM195" s="189" t="s">
        <v>570</v>
      </c>
    </row>
    <row r="196" s="12" customFormat="1" ht="22.8" customHeight="1">
      <c r="A196" s="12"/>
      <c r="B196" s="163"/>
      <c r="C196" s="12"/>
      <c r="D196" s="164" t="s">
        <v>75</v>
      </c>
      <c r="E196" s="174" t="s">
        <v>571</v>
      </c>
      <c r="F196" s="174" t="s">
        <v>572</v>
      </c>
      <c r="G196" s="12"/>
      <c r="H196" s="12"/>
      <c r="I196" s="166"/>
      <c r="J196" s="175">
        <f>BK196</f>
        <v>0</v>
      </c>
      <c r="K196" s="12"/>
      <c r="L196" s="163"/>
      <c r="M196" s="168"/>
      <c r="N196" s="169"/>
      <c r="O196" s="169"/>
      <c r="P196" s="170">
        <f>SUM(P197:P205)</f>
        <v>0</v>
      </c>
      <c r="Q196" s="169"/>
      <c r="R196" s="170">
        <f>SUM(R197:R205)</f>
        <v>3.9447609000000003</v>
      </c>
      <c r="S196" s="169"/>
      <c r="T196" s="171">
        <f>SUM(T197:T205)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164" t="s">
        <v>166</v>
      </c>
      <c r="AT196" s="172" t="s">
        <v>75</v>
      </c>
      <c r="AU196" s="172" t="s">
        <v>84</v>
      </c>
      <c r="AY196" s="164" t="s">
        <v>158</v>
      </c>
      <c r="BK196" s="173">
        <f>SUM(BK197:BK205)</f>
        <v>0</v>
      </c>
    </row>
    <row r="197" s="2" customFormat="1" ht="24.15" customHeight="1">
      <c r="A197" s="34"/>
      <c r="B197" s="176"/>
      <c r="C197" s="177" t="s">
        <v>573</v>
      </c>
      <c r="D197" s="177" t="s">
        <v>161</v>
      </c>
      <c r="E197" s="178" t="s">
        <v>574</v>
      </c>
      <c r="F197" s="179" t="s">
        <v>575</v>
      </c>
      <c r="G197" s="180" t="s">
        <v>188</v>
      </c>
      <c r="H197" s="181">
        <v>270.30000000000001</v>
      </c>
      <c r="I197" s="182"/>
      <c r="J197" s="183">
        <f>ROUND(I197*H197,2)</f>
        <v>0</v>
      </c>
      <c r="K197" s="184"/>
      <c r="L197" s="35"/>
      <c r="M197" s="185" t="s">
        <v>1</v>
      </c>
      <c r="N197" s="186" t="s">
        <v>42</v>
      </c>
      <c r="O197" s="78"/>
      <c r="P197" s="187">
        <f>O197*H197</f>
        <v>0</v>
      </c>
      <c r="Q197" s="187">
        <v>0.0037847000000000002</v>
      </c>
      <c r="R197" s="187">
        <f>Q197*H197</f>
        <v>1.0230044100000002</v>
      </c>
      <c r="S197" s="187">
        <v>0</v>
      </c>
      <c r="T197" s="188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89" t="s">
        <v>217</v>
      </c>
      <c r="AT197" s="189" t="s">
        <v>161</v>
      </c>
      <c r="AU197" s="189" t="s">
        <v>166</v>
      </c>
      <c r="AY197" s="15" t="s">
        <v>158</v>
      </c>
      <c r="BE197" s="190">
        <f>IF(N197="základná",J197,0)</f>
        <v>0</v>
      </c>
      <c r="BF197" s="190">
        <f>IF(N197="znížená",J197,0)</f>
        <v>0</v>
      </c>
      <c r="BG197" s="190">
        <f>IF(N197="zákl. prenesená",J197,0)</f>
        <v>0</v>
      </c>
      <c r="BH197" s="190">
        <f>IF(N197="zníž. prenesená",J197,0)</f>
        <v>0</v>
      </c>
      <c r="BI197" s="190">
        <f>IF(N197="nulová",J197,0)</f>
        <v>0</v>
      </c>
      <c r="BJ197" s="15" t="s">
        <v>166</v>
      </c>
      <c r="BK197" s="190">
        <f>ROUND(I197*H197,2)</f>
        <v>0</v>
      </c>
      <c r="BL197" s="15" t="s">
        <v>217</v>
      </c>
      <c r="BM197" s="189" t="s">
        <v>576</v>
      </c>
    </row>
    <row r="198" s="2" customFormat="1">
      <c r="A198" s="34"/>
      <c r="B198" s="35"/>
      <c r="C198" s="34"/>
      <c r="D198" s="191" t="s">
        <v>229</v>
      </c>
      <c r="E198" s="34"/>
      <c r="F198" s="192" t="s">
        <v>577</v>
      </c>
      <c r="G198" s="34"/>
      <c r="H198" s="34"/>
      <c r="I198" s="193"/>
      <c r="J198" s="34"/>
      <c r="K198" s="34"/>
      <c r="L198" s="35"/>
      <c r="M198" s="194"/>
      <c r="N198" s="195"/>
      <c r="O198" s="78"/>
      <c r="P198" s="78"/>
      <c r="Q198" s="78"/>
      <c r="R198" s="78"/>
      <c r="S198" s="78"/>
      <c r="T198" s="79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T198" s="15" t="s">
        <v>229</v>
      </c>
      <c r="AU198" s="15" t="s">
        <v>166</v>
      </c>
    </row>
    <row r="199" s="2" customFormat="1" ht="33" customHeight="1">
      <c r="A199" s="34"/>
      <c r="B199" s="176"/>
      <c r="C199" s="196" t="s">
        <v>578</v>
      </c>
      <c r="D199" s="196" t="s">
        <v>264</v>
      </c>
      <c r="E199" s="197" t="s">
        <v>579</v>
      </c>
      <c r="F199" s="198" t="s">
        <v>580</v>
      </c>
      <c r="G199" s="199" t="s">
        <v>164</v>
      </c>
      <c r="H199" s="200">
        <v>28.111000000000001</v>
      </c>
      <c r="I199" s="201"/>
      <c r="J199" s="202">
        <f>ROUND(I199*H199,2)</f>
        <v>0</v>
      </c>
      <c r="K199" s="203"/>
      <c r="L199" s="204"/>
      <c r="M199" s="205" t="s">
        <v>1</v>
      </c>
      <c r="N199" s="206" t="s">
        <v>42</v>
      </c>
      <c r="O199" s="78"/>
      <c r="P199" s="187">
        <f>O199*H199</f>
        <v>0</v>
      </c>
      <c r="Q199" s="187">
        <v>0.010500000000000001</v>
      </c>
      <c r="R199" s="187">
        <f>Q199*H199</f>
        <v>0.29516550000000003</v>
      </c>
      <c r="S199" s="187">
        <v>0</v>
      </c>
      <c r="T199" s="188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89" t="s">
        <v>285</v>
      </c>
      <c r="AT199" s="189" t="s">
        <v>264</v>
      </c>
      <c r="AU199" s="189" t="s">
        <v>166</v>
      </c>
      <c r="AY199" s="15" t="s">
        <v>158</v>
      </c>
      <c r="BE199" s="190">
        <f>IF(N199="základná",J199,0)</f>
        <v>0</v>
      </c>
      <c r="BF199" s="190">
        <f>IF(N199="znížená",J199,0)</f>
        <v>0</v>
      </c>
      <c r="BG199" s="190">
        <f>IF(N199="zákl. prenesená",J199,0)</f>
        <v>0</v>
      </c>
      <c r="BH199" s="190">
        <f>IF(N199="zníž. prenesená",J199,0)</f>
        <v>0</v>
      </c>
      <c r="BI199" s="190">
        <f>IF(N199="nulová",J199,0)</f>
        <v>0</v>
      </c>
      <c r="BJ199" s="15" t="s">
        <v>166</v>
      </c>
      <c r="BK199" s="190">
        <f>ROUND(I199*H199,2)</f>
        <v>0</v>
      </c>
      <c r="BL199" s="15" t="s">
        <v>217</v>
      </c>
      <c r="BM199" s="189" t="s">
        <v>581</v>
      </c>
    </row>
    <row r="200" s="2" customFormat="1" ht="24.15" customHeight="1">
      <c r="A200" s="34"/>
      <c r="B200" s="176"/>
      <c r="C200" s="177" t="s">
        <v>582</v>
      </c>
      <c r="D200" s="177" t="s">
        <v>161</v>
      </c>
      <c r="E200" s="178" t="s">
        <v>583</v>
      </c>
      <c r="F200" s="179" t="s">
        <v>584</v>
      </c>
      <c r="G200" s="180" t="s">
        <v>164</v>
      </c>
      <c r="H200" s="181">
        <v>184.94499999999999</v>
      </c>
      <c r="I200" s="182"/>
      <c r="J200" s="183">
        <f>ROUND(I200*H200,2)</f>
        <v>0</v>
      </c>
      <c r="K200" s="184"/>
      <c r="L200" s="35"/>
      <c r="M200" s="185" t="s">
        <v>1</v>
      </c>
      <c r="N200" s="186" t="s">
        <v>42</v>
      </c>
      <c r="O200" s="78"/>
      <c r="P200" s="187">
        <f>O200*H200</f>
        <v>0</v>
      </c>
      <c r="Q200" s="187">
        <v>0.0031970000000000002</v>
      </c>
      <c r="R200" s="187">
        <f>Q200*H200</f>
        <v>0.59126916500000004</v>
      </c>
      <c r="S200" s="187">
        <v>0</v>
      </c>
      <c r="T200" s="188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89" t="s">
        <v>217</v>
      </c>
      <c r="AT200" s="189" t="s">
        <v>161</v>
      </c>
      <c r="AU200" s="189" t="s">
        <v>166</v>
      </c>
      <c r="AY200" s="15" t="s">
        <v>158</v>
      </c>
      <c r="BE200" s="190">
        <f>IF(N200="základná",J200,0)</f>
        <v>0</v>
      </c>
      <c r="BF200" s="190">
        <f>IF(N200="znížená",J200,0)</f>
        <v>0</v>
      </c>
      <c r="BG200" s="190">
        <f>IF(N200="zákl. prenesená",J200,0)</f>
        <v>0</v>
      </c>
      <c r="BH200" s="190">
        <f>IF(N200="zníž. prenesená",J200,0)</f>
        <v>0</v>
      </c>
      <c r="BI200" s="190">
        <f>IF(N200="nulová",J200,0)</f>
        <v>0</v>
      </c>
      <c r="BJ200" s="15" t="s">
        <v>166</v>
      </c>
      <c r="BK200" s="190">
        <f>ROUND(I200*H200,2)</f>
        <v>0</v>
      </c>
      <c r="BL200" s="15" t="s">
        <v>217</v>
      </c>
      <c r="BM200" s="189" t="s">
        <v>585</v>
      </c>
    </row>
    <row r="201" s="2" customFormat="1">
      <c r="A201" s="34"/>
      <c r="B201" s="35"/>
      <c r="C201" s="34"/>
      <c r="D201" s="191" t="s">
        <v>229</v>
      </c>
      <c r="E201" s="34"/>
      <c r="F201" s="192" t="s">
        <v>577</v>
      </c>
      <c r="G201" s="34"/>
      <c r="H201" s="34"/>
      <c r="I201" s="193"/>
      <c r="J201" s="34"/>
      <c r="K201" s="34"/>
      <c r="L201" s="35"/>
      <c r="M201" s="194"/>
      <c r="N201" s="195"/>
      <c r="O201" s="78"/>
      <c r="P201" s="78"/>
      <c r="Q201" s="78"/>
      <c r="R201" s="78"/>
      <c r="S201" s="78"/>
      <c r="T201" s="79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T201" s="15" t="s">
        <v>229</v>
      </c>
      <c r="AU201" s="15" t="s">
        <v>166</v>
      </c>
    </row>
    <row r="202" s="2" customFormat="1" ht="33" customHeight="1">
      <c r="A202" s="34"/>
      <c r="B202" s="176"/>
      <c r="C202" s="196" t="s">
        <v>586</v>
      </c>
      <c r="D202" s="196" t="s">
        <v>264</v>
      </c>
      <c r="E202" s="197" t="s">
        <v>579</v>
      </c>
      <c r="F202" s="198" t="s">
        <v>580</v>
      </c>
      <c r="G202" s="199" t="s">
        <v>164</v>
      </c>
      <c r="H202" s="200">
        <v>192.34299999999999</v>
      </c>
      <c r="I202" s="201"/>
      <c r="J202" s="202">
        <f>ROUND(I202*H202,2)</f>
        <v>0</v>
      </c>
      <c r="K202" s="203"/>
      <c r="L202" s="204"/>
      <c r="M202" s="205" t="s">
        <v>1</v>
      </c>
      <c r="N202" s="206" t="s">
        <v>42</v>
      </c>
      <c r="O202" s="78"/>
      <c r="P202" s="187">
        <f>O202*H202</f>
        <v>0</v>
      </c>
      <c r="Q202" s="187">
        <v>0.010500000000000001</v>
      </c>
      <c r="R202" s="187">
        <f>Q202*H202</f>
        <v>2.0196014999999998</v>
      </c>
      <c r="S202" s="187">
        <v>0</v>
      </c>
      <c r="T202" s="188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89" t="s">
        <v>285</v>
      </c>
      <c r="AT202" s="189" t="s">
        <v>264</v>
      </c>
      <c r="AU202" s="189" t="s">
        <v>166</v>
      </c>
      <c r="AY202" s="15" t="s">
        <v>158</v>
      </c>
      <c r="BE202" s="190">
        <f>IF(N202="základná",J202,0)</f>
        <v>0</v>
      </c>
      <c r="BF202" s="190">
        <f>IF(N202="znížená",J202,0)</f>
        <v>0</v>
      </c>
      <c r="BG202" s="190">
        <f>IF(N202="zákl. prenesená",J202,0)</f>
        <v>0</v>
      </c>
      <c r="BH202" s="190">
        <f>IF(N202="zníž. prenesená",J202,0)</f>
        <v>0</v>
      </c>
      <c r="BI202" s="190">
        <f>IF(N202="nulová",J202,0)</f>
        <v>0</v>
      </c>
      <c r="BJ202" s="15" t="s">
        <v>166</v>
      </c>
      <c r="BK202" s="190">
        <f>ROUND(I202*H202,2)</f>
        <v>0</v>
      </c>
      <c r="BL202" s="15" t="s">
        <v>217</v>
      </c>
      <c r="BM202" s="189" t="s">
        <v>587</v>
      </c>
    </row>
    <row r="203" s="2" customFormat="1" ht="16.5" customHeight="1">
      <c r="A203" s="34"/>
      <c r="B203" s="176"/>
      <c r="C203" s="177" t="s">
        <v>588</v>
      </c>
      <c r="D203" s="177" t="s">
        <v>161</v>
      </c>
      <c r="E203" s="178" t="s">
        <v>589</v>
      </c>
      <c r="F203" s="179" t="s">
        <v>590</v>
      </c>
      <c r="G203" s="180" t="s">
        <v>164</v>
      </c>
      <c r="H203" s="181">
        <v>184.94499999999999</v>
      </c>
      <c r="I203" s="182"/>
      <c r="J203" s="183">
        <f>ROUND(I203*H203,2)</f>
        <v>0</v>
      </c>
      <c r="K203" s="184"/>
      <c r="L203" s="35"/>
      <c r="M203" s="185" t="s">
        <v>1</v>
      </c>
      <c r="N203" s="186" t="s">
        <v>42</v>
      </c>
      <c r="O203" s="78"/>
      <c r="P203" s="187">
        <f>O203*H203</f>
        <v>0</v>
      </c>
      <c r="Q203" s="187">
        <v>0</v>
      </c>
      <c r="R203" s="187">
        <f>Q203*H203</f>
        <v>0</v>
      </c>
      <c r="S203" s="187">
        <v>0</v>
      </c>
      <c r="T203" s="188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89" t="s">
        <v>217</v>
      </c>
      <c r="AT203" s="189" t="s">
        <v>161</v>
      </c>
      <c r="AU203" s="189" t="s">
        <v>166</v>
      </c>
      <c r="AY203" s="15" t="s">
        <v>158</v>
      </c>
      <c r="BE203" s="190">
        <f>IF(N203="základná",J203,0)</f>
        <v>0</v>
      </c>
      <c r="BF203" s="190">
        <f>IF(N203="znížená",J203,0)</f>
        <v>0</v>
      </c>
      <c r="BG203" s="190">
        <f>IF(N203="zákl. prenesená",J203,0)</f>
        <v>0</v>
      </c>
      <c r="BH203" s="190">
        <f>IF(N203="zníž. prenesená",J203,0)</f>
        <v>0</v>
      </c>
      <c r="BI203" s="190">
        <f>IF(N203="nulová",J203,0)</f>
        <v>0</v>
      </c>
      <c r="BJ203" s="15" t="s">
        <v>166</v>
      </c>
      <c r="BK203" s="190">
        <f>ROUND(I203*H203,2)</f>
        <v>0</v>
      </c>
      <c r="BL203" s="15" t="s">
        <v>217</v>
      </c>
      <c r="BM203" s="189" t="s">
        <v>591</v>
      </c>
    </row>
    <row r="204" s="2" customFormat="1" ht="16.5" customHeight="1">
      <c r="A204" s="34"/>
      <c r="B204" s="176"/>
      <c r="C204" s="177" t="s">
        <v>592</v>
      </c>
      <c r="D204" s="177" t="s">
        <v>161</v>
      </c>
      <c r="E204" s="178" t="s">
        <v>593</v>
      </c>
      <c r="F204" s="179" t="s">
        <v>594</v>
      </c>
      <c r="G204" s="180" t="s">
        <v>164</v>
      </c>
      <c r="H204" s="181">
        <v>184.94499999999999</v>
      </c>
      <c r="I204" s="182"/>
      <c r="J204" s="183">
        <f>ROUND(I204*H204,2)</f>
        <v>0</v>
      </c>
      <c r="K204" s="184"/>
      <c r="L204" s="35"/>
      <c r="M204" s="185" t="s">
        <v>1</v>
      </c>
      <c r="N204" s="186" t="s">
        <v>42</v>
      </c>
      <c r="O204" s="78"/>
      <c r="P204" s="187">
        <f>O204*H204</f>
        <v>0</v>
      </c>
      <c r="Q204" s="187">
        <v>8.5000000000000006E-05</v>
      </c>
      <c r="R204" s="187">
        <f>Q204*H204</f>
        <v>0.015720325</v>
      </c>
      <c r="S204" s="187">
        <v>0</v>
      </c>
      <c r="T204" s="188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89" t="s">
        <v>217</v>
      </c>
      <c r="AT204" s="189" t="s">
        <v>161</v>
      </c>
      <c r="AU204" s="189" t="s">
        <v>166</v>
      </c>
      <c r="AY204" s="15" t="s">
        <v>158</v>
      </c>
      <c r="BE204" s="190">
        <f>IF(N204="základná",J204,0)</f>
        <v>0</v>
      </c>
      <c r="BF204" s="190">
        <f>IF(N204="znížená",J204,0)</f>
        <v>0</v>
      </c>
      <c r="BG204" s="190">
        <f>IF(N204="zákl. prenesená",J204,0)</f>
        <v>0</v>
      </c>
      <c r="BH204" s="190">
        <f>IF(N204="zníž. prenesená",J204,0)</f>
        <v>0</v>
      </c>
      <c r="BI204" s="190">
        <f>IF(N204="nulová",J204,0)</f>
        <v>0</v>
      </c>
      <c r="BJ204" s="15" t="s">
        <v>166</v>
      </c>
      <c r="BK204" s="190">
        <f>ROUND(I204*H204,2)</f>
        <v>0</v>
      </c>
      <c r="BL204" s="15" t="s">
        <v>217</v>
      </c>
      <c r="BM204" s="189" t="s">
        <v>595</v>
      </c>
    </row>
    <row r="205" s="2" customFormat="1" ht="24.15" customHeight="1">
      <c r="A205" s="34"/>
      <c r="B205" s="176"/>
      <c r="C205" s="177" t="s">
        <v>596</v>
      </c>
      <c r="D205" s="177" t="s">
        <v>161</v>
      </c>
      <c r="E205" s="178" t="s">
        <v>597</v>
      </c>
      <c r="F205" s="179" t="s">
        <v>598</v>
      </c>
      <c r="G205" s="180" t="s">
        <v>358</v>
      </c>
      <c r="H205" s="207"/>
      <c r="I205" s="182"/>
      <c r="J205" s="183">
        <f>ROUND(I205*H205,2)</f>
        <v>0</v>
      </c>
      <c r="K205" s="184"/>
      <c r="L205" s="35"/>
      <c r="M205" s="208" t="s">
        <v>1</v>
      </c>
      <c r="N205" s="209" t="s">
        <v>42</v>
      </c>
      <c r="O205" s="210"/>
      <c r="P205" s="211">
        <f>O205*H205</f>
        <v>0</v>
      </c>
      <c r="Q205" s="211">
        <v>0</v>
      </c>
      <c r="R205" s="211">
        <f>Q205*H205</f>
        <v>0</v>
      </c>
      <c r="S205" s="211">
        <v>0</v>
      </c>
      <c r="T205" s="212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89" t="s">
        <v>217</v>
      </c>
      <c r="AT205" s="189" t="s">
        <v>161</v>
      </c>
      <c r="AU205" s="189" t="s">
        <v>166</v>
      </c>
      <c r="AY205" s="15" t="s">
        <v>158</v>
      </c>
      <c r="BE205" s="190">
        <f>IF(N205="základná",J205,0)</f>
        <v>0</v>
      </c>
      <c r="BF205" s="190">
        <f>IF(N205="znížená",J205,0)</f>
        <v>0</v>
      </c>
      <c r="BG205" s="190">
        <f>IF(N205="zákl. prenesená",J205,0)</f>
        <v>0</v>
      </c>
      <c r="BH205" s="190">
        <f>IF(N205="zníž. prenesená",J205,0)</f>
        <v>0</v>
      </c>
      <c r="BI205" s="190">
        <f>IF(N205="nulová",J205,0)</f>
        <v>0</v>
      </c>
      <c r="BJ205" s="15" t="s">
        <v>166</v>
      </c>
      <c r="BK205" s="190">
        <f>ROUND(I205*H205,2)</f>
        <v>0</v>
      </c>
      <c r="BL205" s="15" t="s">
        <v>217</v>
      </c>
      <c r="BM205" s="189" t="s">
        <v>599</v>
      </c>
    </row>
    <row r="206" s="2" customFormat="1" ht="6.96" customHeight="1">
      <c r="A206" s="34"/>
      <c r="B206" s="61"/>
      <c r="C206" s="62"/>
      <c r="D206" s="62"/>
      <c r="E206" s="62"/>
      <c r="F206" s="62"/>
      <c r="G206" s="62"/>
      <c r="H206" s="62"/>
      <c r="I206" s="62"/>
      <c r="J206" s="62"/>
      <c r="K206" s="62"/>
      <c r="L206" s="35"/>
      <c r="M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</row>
  </sheetData>
  <autoFilter ref="C125:K205"/>
  <mergeCells count="9">
    <mergeCell ref="E7:H7"/>
    <mergeCell ref="E9:H9"/>
    <mergeCell ref="E18:H18"/>
    <mergeCell ref="E27:H27"/>
    <mergeCell ref="E85:H85"/>
    <mergeCell ref="E87:H87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94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600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ROUND(J127,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ROUND((SUM(BE127:BE207)),  2)</f>
        <v>0</v>
      </c>
      <c r="G33" s="129"/>
      <c r="H33" s="129"/>
      <c r="I33" s="130">
        <v>0.23000000000000001</v>
      </c>
      <c r="J33" s="128">
        <f>ROUND(((SUM(BE127:BE207))*I33),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ROUND((SUM(BF127:BF207)),  2)</f>
        <v>0</v>
      </c>
      <c r="G34" s="129"/>
      <c r="H34" s="129"/>
      <c r="I34" s="130">
        <v>0.23000000000000001</v>
      </c>
      <c r="J34" s="128">
        <f>ROUND(((SUM(BF127:BF207))*I34),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ROUND((SUM(BG127:BG207)),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ROUND((SUM(BH127:BH207)),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ROUND((SUM(BI127:BI207)),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04 - Oprava a zateplenie terasy na 9.NP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J127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J128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601</v>
      </c>
      <c r="E98" s="150"/>
      <c r="F98" s="150"/>
      <c r="G98" s="150"/>
      <c r="H98" s="150"/>
      <c r="I98" s="150"/>
      <c r="J98" s="151">
        <f>J129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137</v>
      </c>
      <c r="E99" s="150"/>
      <c r="F99" s="150"/>
      <c r="G99" s="150"/>
      <c r="H99" s="150"/>
      <c r="I99" s="150"/>
      <c r="J99" s="151">
        <f>J134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138</v>
      </c>
      <c r="E100" s="150"/>
      <c r="F100" s="150"/>
      <c r="G100" s="150"/>
      <c r="H100" s="150"/>
      <c r="I100" s="150"/>
      <c r="J100" s="151">
        <f>J143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8"/>
      <c r="C101" s="10"/>
      <c r="D101" s="149" t="s">
        <v>139</v>
      </c>
      <c r="E101" s="150"/>
      <c r="F101" s="150"/>
      <c r="G101" s="150"/>
      <c r="H101" s="150"/>
      <c r="I101" s="150"/>
      <c r="J101" s="151">
        <f>J162</f>
        <v>0</v>
      </c>
      <c r="K101" s="10"/>
      <c r="L101" s="14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44"/>
      <c r="C102" s="9"/>
      <c r="D102" s="145" t="s">
        <v>140</v>
      </c>
      <c r="E102" s="146"/>
      <c r="F102" s="146"/>
      <c r="G102" s="146"/>
      <c r="H102" s="146"/>
      <c r="I102" s="146"/>
      <c r="J102" s="147">
        <f>J164</f>
        <v>0</v>
      </c>
      <c r="K102" s="9"/>
      <c r="L102" s="14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48"/>
      <c r="C103" s="10"/>
      <c r="D103" s="149" t="s">
        <v>430</v>
      </c>
      <c r="E103" s="150"/>
      <c r="F103" s="150"/>
      <c r="G103" s="150"/>
      <c r="H103" s="150"/>
      <c r="I103" s="150"/>
      <c r="J103" s="151">
        <f>J165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8"/>
      <c r="C104" s="10"/>
      <c r="D104" s="149" t="s">
        <v>602</v>
      </c>
      <c r="E104" s="150"/>
      <c r="F104" s="150"/>
      <c r="G104" s="150"/>
      <c r="H104" s="150"/>
      <c r="I104" s="150"/>
      <c r="J104" s="151">
        <f>J170</f>
        <v>0</v>
      </c>
      <c r="K104" s="10"/>
      <c r="L104" s="14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48"/>
      <c r="C105" s="10"/>
      <c r="D105" s="149" t="s">
        <v>431</v>
      </c>
      <c r="E105" s="150"/>
      <c r="F105" s="150"/>
      <c r="G105" s="150"/>
      <c r="H105" s="150"/>
      <c r="I105" s="150"/>
      <c r="J105" s="151">
        <f>J188</f>
        <v>0</v>
      </c>
      <c r="K105" s="10"/>
      <c r="L105" s="14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48"/>
      <c r="C106" s="10"/>
      <c r="D106" s="149" t="s">
        <v>141</v>
      </c>
      <c r="E106" s="150"/>
      <c r="F106" s="150"/>
      <c r="G106" s="150"/>
      <c r="H106" s="150"/>
      <c r="I106" s="150"/>
      <c r="J106" s="151">
        <f>J194</f>
        <v>0</v>
      </c>
      <c r="K106" s="10"/>
      <c r="L106" s="14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48"/>
      <c r="C107" s="10"/>
      <c r="D107" s="149" t="s">
        <v>142</v>
      </c>
      <c r="E107" s="150"/>
      <c r="F107" s="150"/>
      <c r="G107" s="150"/>
      <c r="H107" s="150"/>
      <c r="I107" s="150"/>
      <c r="J107" s="151">
        <f>J201</f>
        <v>0</v>
      </c>
      <c r="K107" s="10"/>
      <c r="L107" s="148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4"/>
      <c r="B108" s="35"/>
      <c r="C108" s="34"/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6.96" customHeight="1">
      <c r="A109" s="34"/>
      <c r="B109" s="61"/>
      <c r="C109" s="62"/>
      <c r="D109" s="62"/>
      <c r="E109" s="62"/>
      <c r="F109" s="62"/>
      <c r="G109" s="62"/>
      <c r="H109" s="62"/>
      <c r="I109" s="62"/>
      <c r="J109" s="62"/>
      <c r="K109" s="62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3" s="2" customFormat="1" ht="6.96" customHeight="1">
      <c r="A113" s="34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24.96" customHeight="1">
      <c r="A114" s="34"/>
      <c r="B114" s="35"/>
      <c r="C114" s="19" t="s">
        <v>144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35"/>
      <c r="C115" s="34"/>
      <c r="D115" s="34"/>
      <c r="E115" s="34"/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15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6.5" customHeight="1">
      <c r="A117" s="34"/>
      <c r="B117" s="35"/>
      <c r="C117" s="34"/>
      <c r="D117" s="34"/>
      <c r="E117" s="122" t="str">
        <f>E7</f>
        <v>Obnova bytového domu Mikovíniho 9, 11, Bratislava</v>
      </c>
      <c r="F117" s="28"/>
      <c r="G117" s="28"/>
      <c r="H117" s="28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12" customHeight="1">
      <c r="A118" s="34"/>
      <c r="B118" s="35"/>
      <c r="C118" s="28" t="s">
        <v>129</v>
      </c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6.5" customHeight="1">
      <c r="A119" s="34"/>
      <c r="B119" s="35"/>
      <c r="C119" s="34"/>
      <c r="D119" s="34"/>
      <c r="E119" s="68" t="str">
        <f>E9</f>
        <v>04 - Oprava a zateplenie terasy na 9.NP</v>
      </c>
      <c r="F119" s="34"/>
      <c r="G119" s="34"/>
      <c r="H119" s="34"/>
      <c r="I119" s="34"/>
      <c r="J119" s="34"/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2" customHeight="1">
      <c r="A121" s="34"/>
      <c r="B121" s="35"/>
      <c r="C121" s="28" t="s">
        <v>19</v>
      </c>
      <c r="D121" s="34"/>
      <c r="E121" s="34"/>
      <c r="F121" s="23" t="str">
        <f>F12</f>
        <v>Mikovíniho 9, 11, Bratislava</v>
      </c>
      <c r="G121" s="34"/>
      <c r="H121" s="34"/>
      <c r="I121" s="28" t="s">
        <v>21</v>
      </c>
      <c r="J121" s="70" t="str">
        <f>IF(J12="","",J12)</f>
        <v>21. 10. 2025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6.96" customHeight="1">
      <c r="A122" s="34"/>
      <c r="B122" s="35"/>
      <c r="C122" s="34"/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25.65" customHeight="1">
      <c r="A123" s="34"/>
      <c r="B123" s="35"/>
      <c r="C123" s="28" t="s">
        <v>23</v>
      </c>
      <c r="D123" s="34"/>
      <c r="E123" s="34"/>
      <c r="F123" s="23" t="str">
        <f>E15</f>
        <v>Bytové družstvo BA III, Kominárska 6, BA - správca</v>
      </c>
      <c r="G123" s="34"/>
      <c r="H123" s="34"/>
      <c r="I123" s="28" t="s">
        <v>29</v>
      </c>
      <c r="J123" s="32" t="str">
        <f>E21</f>
        <v>PF7 s.r.o., Teslova 1, 821 02 Bratislava</v>
      </c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25.65" customHeight="1">
      <c r="A124" s="34"/>
      <c r="B124" s="35"/>
      <c r="C124" s="28" t="s">
        <v>27</v>
      </c>
      <c r="D124" s="34"/>
      <c r="E124" s="34"/>
      <c r="F124" s="23" t="str">
        <f>IF(E18="","",E18)</f>
        <v>Vyplň údaj</v>
      </c>
      <c r="G124" s="34"/>
      <c r="H124" s="34"/>
      <c r="I124" s="28" t="s">
        <v>32</v>
      </c>
      <c r="J124" s="32" t="str">
        <f>E24</f>
        <v>Ing. Hladíková, Ing. Žarnovický</v>
      </c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0.32" customHeight="1">
      <c r="A125" s="34"/>
      <c r="B125" s="35"/>
      <c r="C125" s="34"/>
      <c r="D125" s="34"/>
      <c r="E125" s="34"/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11" customFormat="1" ht="29.28" customHeight="1">
      <c r="A126" s="152"/>
      <c r="B126" s="153"/>
      <c r="C126" s="154" t="s">
        <v>145</v>
      </c>
      <c r="D126" s="155" t="s">
        <v>61</v>
      </c>
      <c r="E126" s="155" t="s">
        <v>57</v>
      </c>
      <c r="F126" s="155" t="s">
        <v>58</v>
      </c>
      <c r="G126" s="155" t="s">
        <v>146</v>
      </c>
      <c r="H126" s="155" t="s">
        <v>147</v>
      </c>
      <c r="I126" s="155" t="s">
        <v>148</v>
      </c>
      <c r="J126" s="156" t="s">
        <v>133</v>
      </c>
      <c r="K126" s="157" t="s">
        <v>149</v>
      </c>
      <c r="L126" s="158"/>
      <c r="M126" s="87" t="s">
        <v>1</v>
      </c>
      <c r="N126" s="88" t="s">
        <v>40</v>
      </c>
      <c r="O126" s="88" t="s">
        <v>150</v>
      </c>
      <c r="P126" s="88" t="s">
        <v>151</v>
      </c>
      <c r="Q126" s="88" t="s">
        <v>152</v>
      </c>
      <c r="R126" s="88" t="s">
        <v>153</v>
      </c>
      <c r="S126" s="88" t="s">
        <v>154</v>
      </c>
      <c r="T126" s="89" t="s">
        <v>155</v>
      </c>
      <c r="U126" s="152"/>
      <c r="V126" s="152"/>
      <c r="W126" s="152"/>
      <c r="X126" s="152"/>
      <c r="Y126" s="152"/>
      <c r="Z126" s="152"/>
      <c r="AA126" s="152"/>
      <c r="AB126" s="152"/>
      <c r="AC126" s="152"/>
      <c r="AD126" s="152"/>
      <c r="AE126" s="152"/>
    </row>
    <row r="127" s="2" customFormat="1" ht="22.8" customHeight="1">
      <c r="A127" s="34"/>
      <c r="B127" s="35"/>
      <c r="C127" s="94" t="s">
        <v>134</v>
      </c>
      <c r="D127" s="34"/>
      <c r="E127" s="34"/>
      <c r="F127" s="34"/>
      <c r="G127" s="34"/>
      <c r="H127" s="34"/>
      <c r="I127" s="34"/>
      <c r="J127" s="159">
        <f>BK127</f>
        <v>0</v>
      </c>
      <c r="K127" s="34"/>
      <c r="L127" s="35"/>
      <c r="M127" s="90"/>
      <c r="N127" s="74"/>
      <c r="O127" s="91"/>
      <c r="P127" s="160">
        <f>P128+P164</f>
        <v>0</v>
      </c>
      <c r="Q127" s="91"/>
      <c r="R127" s="160">
        <f>R128+R164</f>
        <v>90.875456125100015</v>
      </c>
      <c r="S127" s="91"/>
      <c r="T127" s="161">
        <f>T128+T164</f>
        <v>35.688950000000006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T127" s="15" t="s">
        <v>75</v>
      </c>
      <c r="AU127" s="15" t="s">
        <v>135</v>
      </c>
      <c r="BK127" s="162">
        <f>BK128+BK164</f>
        <v>0</v>
      </c>
    </row>
    <row r="128" s="12" customFormat="1" ht="25.92" customHeight="1">
      <c r="A128" s="12"/>
      <c r="B128" s="163"/>
      <c r="C128" s="12"/>
      <c r="D128" s="164" t="s">
        <v>75</v>
      </c>
      <c r="E128" s="165" t="s">
        <v>156</v>
      </c>
      <c r="F128" s="165" t="s">
        <v>157</v>
      </c>
      <c r="G128" s="12"/>
      <c r="H128" s="12"/>
      <c r="I128" s="166"/>
      <c r="J128" s="167">
        <f>BK128</f>
        <v>0</v>
      </c>
      <c r="K128" s="12"/>
      <c r="L128" s="163"/>
      <c r="M128" s="168"/>
      <c r="N128" s="169"/>
      <c r="O128" s="169"/>
      <c r="P128" s="170">
        <f>P129+P134+P143+P162</f>
        <v>0</v>
      </c>
      <c r="Q128" s="169"/>
      <c r="R128" s="170">
        <f>R129+R134+R143+R162</f>
        <v>85.420102725100008</v>
      </c>
      <c r="S128" s="169"/>
      <c r="T128" s="171">
        <f>T129+T134+T143+T162</f>
        <v>35.162630000000007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64" t="s">
        <v>84</v>
      </c>
      <c r="AT128" s="172" t="s">
        <v>75</v>
      </c>
      <c r="AU128" s="172" t="s">
        <v>76</v>
      </c>
      <c r="AY128" s="164" t="s">
        <v>158</v>
      </c>
      <c r="BK128" s="173">
        <f>BK129+BK134+BK143+BK162</f>
        <v>0</v>
      </c>
    </row>
    <row r="129" s="12" customFormat="1" ht="22.8" customHeight="1">
      <c r="A129" s="12"/>
      <c r="B129" s="163"/>
      <c r="C129" s="12"/>
      <c r="D129" s="164" t="s">
        <v>75</v>
      </c>
      <c r="E129" s="174" t="s">
        <v>165</v>
      </c>
      <c r="F129" s="174" t="s">
        <v>603</v>
      </c>
      <c r="G129" s="12"/>
      <c r="H129" s="12"/>
      <c r="I129" s="166"/>
      <c r="J129" s="175">
        <f>BK129</f>
        <v>0</v>
      </c>
      <c r="K129" s="12"/>
      <c r="L129" s="163"/>
      <c r="M129" s="168"/>
      <c r="N129" s="169"/>
      <c r="O129" s="169"/>
      <c r="P129" s="170">
        <f>SUM(P130:P133)</f>
        <v>0</v>
      </c>
      <c r="Q129" s="169"/>
      <c r="R129" s="170">
        <f>SUM(R130:R133)</f>
        <v>6.6660596151000009</v>
      </c>
      <c r="S129" s="169"/>
      <c r="T129" s="171">
        <f>SUM(T130:T133)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64" t="s">
        <v>84</v>
      </c>
      <c r="AT129" s="172" t="s">
        <v>75</v>
      </c>
      <c r="AU129" s="172" t="s">
        <v>84</v>
      </c>
      <c r="AY129" s="164" t="s">
        <v>158</v>
      </c>
      <c r="BK129" s="173">
        <f>SUM(BK130:BK133)</f>
        <v>0</v>
      </c>
    </row>
    <row r="130" s="2" customFormat="1" ht="21.75" customHeight="1">
      <c r="A130" s="34"/>
      <c r="B130" s="176"/>
      <c r="C130" s="177" t="s">
        <v>84</v>
      </c>
      <c r="D130" s="177" t="s">
        <v>161</v>
      </c>
      <c r="E130" s="178" t="s">
        <v>604</v>
      </c>
      <c r="F130" s="179" t="s">
        <v>605</v>
      </c>
      <c r="G130" s="180" t="s">
        <v>490</v>
      </c>
      <c r="H130" s="181">
        <v>2.7450000000000001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2.3424692</v>
      </c>
      <c r="R130" s="187">
        <f>Q130*H130</f>
        <v>6.4300779540000006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606</v>
      </c>
    </row>
    <row r="131" s="2" customFormat="1" ht="24.15" customHeight="1">
      <c r="A131" s="34"/>
      <c r="B131" s="176"/>
      <c r="C131" s="177" t="s">
        <v>166</v>
      </c>
      <c r="D131" s="177" t="s">
        <v>161</v>
      </c>
      <c r="E131" s="178" t="s">
        <v>607</v>
      </c>
      <c r="F131" s="179" t="s">
        <v>608</v>
      </c>
      <c r="G131" s="180" t="s">
        <v>164</v>
      </c>
      <c r="H131" s="181">
        <v>36.600000000000001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0.0033922599999999998</v>
      </c>
      <c r="R131" s="187">
        <f>Q131*H131</f>
        <v>0.124156716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609</v>
      </c>
    </row>
    <row r="132" s="2" customFormat="1" ht="24.15" customHeight="1">
      <c r="A132" s="34"/>
      <c r="B132" s="176"/>
      <c r="C132" s="177" t="s">
        <v>171</v>
      </c>
      <c r="D132" s="177" t="s">
        <v>161</v>
      </c>
      <c r="E132" s="178" t="s">
        <v>610</v>
      </c>
      <c r="F132" s="179" t="s">
        <v>611</v>
      </c>
      <c r="G132" s="180" t="s">
        <v>164</v>
      </c>
      <c r="H132" s="181">
        <v>36.600000000000001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612</v>
      </c>
    </row>
    <row r="133" s="2" customFormat="1" ht="24.15" customHeight="1">
      <c r="A133" s="34"/>
      <c r="B133" s="176"/>
      <c r="C133" s="177" t="s">
        <v>165</v>
      </c>
      <c r="D133" s="177" t="s">
        <v>161</v>
      </c>
      <c r="E133" s="178" t="s">
        <v>613</v>
      </c>
      <c r="F133" s="179" t="s">
        <v>614</v>
      </c>
      <c r="G133" s="180" t="s">
        <v>283</v>
      </c>
      <c r="H133" s="181">
        <v>0.11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1.0165904100000001</v>
      </c>
      <c r="R133" s="187">
        <f>Q133*H133</f>
        <v>0.1118249451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615</v>
      </c>
    </row>
    <row r="134" s="12" customFormat="1" ht="22.8" customHeight="1">
      <c r="A134" s="12"/>
      <c r="B134" s="163"/>
      <c r="C134" s="12"/>
      <c r="D134" s="164" t="s">
        <v>75</v>
      </c>
      <c r="E134" s="174" t="s">
        <v>159</v>
      </c>
      <c r="F134" s="174" t="s">
        <v>160</v>
      </c>
      <c r="G134" s="12"/>
      <c r="H134" s="12"/>
      <c r="I134" s="166"/>
      <c r="J134" s="175">
        <f>BK134</f>
        <v>0</v>
      </c>
      <c r="K134" s="12"/>
      <c r="L134" s="163"/>
      <c r="M134" s="168"/>
      <c r="N134" s="169"/>
      <c r="O134" s="169"/>
      <c r="P134" s="170">
        <f>SUM(P135:P142)</f>
        <v>0</v>
      </c>
      <c r="Q134" s="169"/>
      <c r="R134" s="170">
        <f>SUM(R135:R142)</f>
        <v>27.869050909999999</v>
      </c>
      <c r="S134" s="169"/>
      <c r="T134" s="171">
        <f>SUM(T135:T142)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4" t="s">
        <v>84</v>
      </c>
      <c r="AT134" s="172" t="s">
        <v>75</v>
      </c>
      <c r="AU134" s="172" t="s">
        <v>84</v>
      </c>
      <c r="AY134" s="164" t="s">
        <v>158</v>
      </c>
      <c r="BK134" s="173">
        <f>SUM(BK135:BK142)</f>
        <v>0</v>
      </c>
    </row>
    <row r="135" s="2" customFormat="1" ht="24.15" customHeight="1">
      <c r="A135" s="34"/>
      <c r="B135" s="176"/>
      <c r="C135" s="177" t="s">
        <v>178</v>
      </c>
      <c r="D135" s="177" t="s">
        <v>161</v>
      </c>
      <c r="E135" s="178" t="s">
        <v>186</v>
      </c>
      <c r="F135" s="179" t="s">
        <v>187</v>
      </c>
      <c r="G135" s="180" t="s">
        <v>188</v>
      </c>
      <c r="H135" s="181">
        <v>90.400000000000006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0.00054529999999999997</v>
      </c>
      <c r="R135" s="187">
        <f>Q135*H135</f>
        <v>0.049295119999999998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616</v>
      </c>
    </row>
    <row r="136" s="2" customFormat="1" ht="24.15" customHeight="1">
      <c r="A136" s="34"/>
      <c r="B136" s="176"/>
      <c r="C136" s="177" t="s">
        <v>159</v>
      </c>
      <c r="D136" s="177" t="s">
        <v>161</v>
      </c>
      <c r="E136" s="178" t="s">
        <v>617</v>
      </c>
      <c r="F136" s="179" t="s">
        <v>618</v>
      </c>
      <c r="G136" s="180" t="s">
        <v>164</v>
      </c>
      <c r="H136" s="181">
        <v>139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0.00084000000000000003</v>
      </c>
      <c r="R136" s="187">
        <f>Q136*H136</f>
        <v>0.11676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619</v>
      </c>
    </row>
    <row r="137" s="2" customFormat="1" ht="21.75" customHeight="1">
      <c r="A137" s="34"/>
      <c r="B137" s="176"/>
      <c r="C137" s="196" t="s">
        <v>185</v>
      </c>
      <c r="D137" s="196" t="s">
        <v>264</v>
      </c>
      <c r="E137" s="197" t="s">
        <v>382</v>
      </c>
      <c r="F137" s="198" t="s">
        <v>620</v>
      </c>
      <c r="G137" s="199" t="s">
        <v>164</v>
      </c>
      <c r="H137" s="200">
        <v>141.78</v>
      </c>
      <c r="I137" s="201"/>
      <c r="J137" s="202">
        <f>ROUND(I137*H137,2)</f>
        <v>0</v>
      </c>
      <c r="K137" s="203"/>
      <c r="L137" s="204"/>
      <c r="M137" s="205" t="s">
        <v>1</v>
      </c>
      <c r="N137" s="206" t="s">
        <v>42</v>
      </c>
      <c r="O137" s="78"/>
      <c r="P137" s="187">
        <f>O137*H137</f>
        <v>0</v>
      </c>
      <c r="Q137" s="187">
        <v>0.044699999999999997</v>
      </c>
      <c r="R137" s="187">
        <f>Q137*H137</f>
        <v>6.3375659999999998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190</v>
      </c>
      <c r="AT137" s="189" t="s">
        <v>264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621</v>
      </c>
    </row>
    <row r="138" s="2" customFormat="1" ht="24.15" customHeight="1">
      <c r="A138" s="34"/>
      <c r="B138" s="176"/>
      <c r="C138" s="177" t="s">
        <v>190</v>
      </c>
      <c r="D138" s="177" t="s">
        <v>161</v>
      </c>
      <c r="E138" s="178" t="s">
        <v>622</v>
      </c>
      <c r="F138" s="179" t="s">
        <v>623</v>
      </c>
      <c r="G138" s="180" t="s">
        <v>164</v>
      </c>
      <c r="H138" s="181">
        <v>139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0.11742</v>
      </c>
      <c r="R138" s="187">
        <f>Q138*H138</f>
        <v>16.321379999999998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624</v>
      </c>
    </row>
    <row r="139" s="2" customFormat="1">
      <c r="A139" s="34"/>
      <c r="B139" s="35"/>
      <c r="C139" s="34"/>
      <c r="D139" s="191" t="s">
        <v>229</v>
      </c>
      <c r="E139" s="34"/>
      <c r="F139" s="192" t="s">
        <v>625</v>
      </c>
      <c r="G139" s="34"/>
      <c r="H139" s="34"/>
      <c r="I139" s="193"/>
      <c r="J139" s="34"/>
      <c r="K139" s="34"/>
      <c r="L139" s="35"/>
      <c r="M139" s="194"/>
      <c r="N139" s="195"/>
      <c r="O139" s="78"/>
      <c r="P139" s="78"/>
      <c r="Q139" s="78"/>
      <c r="R139" s="78"/>
      <c r="S139" s="78"/>
      <c r="T139" s="79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T139" s="15" t="s">
        <v>229</v>
      </c>
      <c r="AU139" s="15" t="s">
        <v>166</v>
      </c>
    </row>
    <row r="140" s="2" customFormat="1" ht="37.8" customHeight="1">
      <c r="A140" s="34"/>
      <c r="B140" s="176"/>
      <c r="C140" s="177" t="s">
        <v>194</v>
      </c>
      <c r="D140" s="177" t="s">
        <v>161</v>
      </c>
      <c r="E140" s="178" t="s">
        <v>465</v>
      </c>
      <c r="F140" s="179" t="s">
        <v>466</v>
      </c>
      <c r="G140" s="180" t="s">
        <v>164</v>
      </c>
      <c r="H140" s="181">
        <v>139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0.0015756100000000001</v>
      </c>
      <c r="R140" s="187">
        <f>Q140*H140</f>
        <v>0.21900979000000001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626</v>
      </c>
    </row>
    <row r="141" s="2" customFormat="1" ht="16.5" customHeight="1">
      <c r="A141" s="34"/>
      <c r="B141" s="176"/>
      <c r="C141" s="177" t="s">
        <v>110</v>
      </c>
      <c r="D141" s="177" t="s">
        <v>161</v>
      </c>
      <c r="E141" s="178" t="s">
        <v>627</v>
      </c>
      <c r="F141" s="179" t="s">
        <v>628</v>
      </c>
      <c r="G141" s="180" t="s">
        <v>164</v>
      </c>
      <c r="H141" s="181">
        <v>139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0.034680000000000002</v>
      </c>
      <c r="R141" s="187">
        <f>Q141*H141</f>
        <v>4.8205200000000001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165</v>
      </c>
      <c r="AT141" s="189" t="s">
        <v>161</v>
      </c>
      <c r="AU141" s="189" t="s">
        <v>166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165</v>
      </c>
      <c r="BM141" s="189" t="s">
        <v>629</v>
      </c>
    </row>
    <row r="142" s="2" customFormat="1" ht="21.75" customHeight="1">
      <c r="A142" s="34"/>
      <c r="B142" s="176"/>
      <c r="C142" s="177" t="s">
        <v>113</v>
      </c>
      <c r="D142" s="177" t="s">
        <v>161</v>
      </c>
      <c r="E142" s="178" t="s">
        <v>630</v>
      </c>
      <c r="F142" s="179" t="s">
        <v>631</v>
      </c>
      <c r="G142" s="180" t="s">
        <v>188</v>
      </c>
      <c r="H142" s="181">
        <v>90.400000000000006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5.0000000000000002E-05</v>
      </c>
      <c r="R142" s="187">
        <f>Q142*H142</f>
        <v>0.0045200000000000006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217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217</v>
      </c>
      <c r="BM142" s="189" t="s">
        <v>632</v>
      </c>
    </row>
    <row r="143" s="12" customFormat="1" ht="22.8" customHeight="1">
      <c r="A143" s="12"/>
      <c r="B143" s="163"/>
      <c r="C143" s="12"/>
      <c r="D143" s="164" t="s">
        <v>75</v>
      </c>
      <c r="E143" s="174" t="s">
        <v>194</v>
      </c>
      <c r="F143" s="174" t="s">
        <v>216</v>
      </c>
      <c r="G143" s="12"/>
      <c r="H143" s="12"/>
      <c r="I143" s="166"/>
      <c r="J143" s="175">
        <f>BK143</f>
        <v>0</v>
      </c>
      <c r="K143" s="12"/>
      <c r="L143" s="163"/>
      <c r="M143" s="168"/>
      <c r="N143" s="169"/>
      <c r="O143" s="169"/>
      <c r="P143" s="170">
        <f>SUM(P144:P161)</f>
        <v>0</v>
      </c>
      <c r="Q143" s="169"/>
      <c r="R143" s="170">
        <f>SUM(R144:R161)</f>
        <v>50.884992199999999</v>
      </c>
      <c r="S143" s="169"/>
      <c r="T143" s="171">
        <f>SUM(T144:T161)</f>
        <v>35.162630000000007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4" t="s">
        <v>84</v>
      </c>
      <c r="AT143" s="172" t="s">
        <v>75</v>
      </c>
      <c r="AU143" s="172" t="s">
        <v>84</v>
      </c>
      <c r="AY143" s="164" t="s">
        <v>158</v>
      </c>
      <c r="BK143" s="173">
        <f>SUM(BK144:BK161)</f>
        <v>0</v>
      </c>
    </row>
    <row r="144" s="2" customFormat="1" ht="37.8" customHeight="1">
      <c r="A144" s="34"/>
      <c r="B144" s="176"/>
      <c r="C144" s="177" t="s">
        <v>116</v>
      </c>
      <c r="D144" s="177" t="s">
        <v>161</v>
      </c>
      <c r="E144" s="178" t="s">
        <v>633</v>
      </c>
      <c r="F144" s="179" t="s">
        <v>634</v>
      </c>
      <c r="G144" s="180" t="s">
        <v>188</v>
      </c>
      <c r="H144" s="181">
        <v>122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0.32609009999999999</v>
      </c>
      <c r="R144" s="187">
        <f>Q144*H144</f>
        <v>39.782992200000002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635</v>
      </c>
    </row>
    <row r="145" s="2" customFormat="1" ht="49.05" customHeight="1">
      <c r="A145" s="34"/>
      <c r="B145" s="176"/>
      <c r="C145" s="196" t="s">
        <v>119</v>
      </c>
      <c r="D145" s="196" t="s">
        <v>264</v>
      </c>
      <c r="E145" s="197" t="s">
        <v>636</v>
      </c>
      <c r="F145" s="198" t="s">
        <v>637</v>
      </c>
      <c r="G145" s="199" t="s">
        <v>261</v>
      </c>
      <c r="H145" s="200">
        <v>244</v>
      </c>
      <c r="I145" s="201"/>
      <c r="J145" s="202">
        <f>ROUND(I145*H145,2)</f>
        <v>0</v>
      </c>
      <c r="K145" s="203"/>
      <c r="L145" s="204"/>
      <c r="M145" s="205" t="s">
        <v>1</v>
      </c>
      <c r="N145" s="206" t="s">
        <v>42</v>
      </c>
      <c r="O145" s="78"/>
      <c r="P145" s="187">
        <f>O145*H145</f>
        <v>0</v>
      </c>
      <c r="Q145" s="187">
        <v>0.045499999999999999</v>
      </c>
      <c r="R145" s="187">
        <f>Q145*H145</f>
        <v>11.102</v>
      </c>
      <c r="S145" s="187">
        <v>0</v>
      </c>
      <c r="T145" s="188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190</v>
      </c>
      <c r="AT145" s="189" t="s">
        <v>264</v>
      </c>
      <c r="AU145" s="189" t="s">
        <v>166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165</v>
      </c>
      <c r="BM145" s="189" t="s">
        <v>638</v>
      </c>
    </row>
    <row r="146" s="2" customFormat="1" ht="16.5" customHeight="1">
      <c r="A146" s="34"/>
      <c r="B146" s="176"/>
      <c r="C146" s="177" t="s">
        <v>122</v>
      </c>
      <c r="D146" s="177" t="s">
        <v>161</v>
      </c>
      <c r="E146" s="178" t="s">
        <v>482</v>
      </c>
      <c r="F146" s="179" t="s">
        <v>483</v>
      </c>
      <c r="G146" s="180" t="s">
        <v>164</v>
      </c>
      <c r="H146" s="181">
        <v>139</v>
      </c>
      <c r="I146" s="182"/>
      <c r="J146" s="183">
        <f>ROUND(I146*H146,2)</f>
        <v>0</v>
      </c>
      <c r="K146" s="184"/>
      <c r="L146" s="35"/>
      <c r="M146" s="185" t="s">
        <v>1</v>
      </c>
      <c r="N146" s="186" t="s">
        <v>42</v>
      </c>
      <c r="O146" s="78"/>
      <c r="P146" s="187">
        <f>O146*H146</f>
        <v>0</v>
      </c>
      <c r="Q146" s="187">
        <v>0</v>
      </c>
      <c r="R146" s="187">
        <f>Q146*H146</f>
        <v>0</v>
      </c>
      <c r="S146" s="187">
        <v>0</v>
      </c>
      <c r="T146" s="188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89" t="s">
        <v>165</v>
      </c>
      <c r="AT146" s="189" t="s">
        <v>161</v>
      </c>
      <c r="AU146" s="189" t="s">
        <v>166</v>
      </c>
      <c r="AY146" s="15" t="s">
        <v>158</v>
      </c>
      <c r="BE146" s="190">
        <f>IF(N146="základná",J146,0)</f>
        <v>0</v>
      </c>
      <c r="BF146" s="190">
        <f>IF(N146="znížená",J146,0)</f>
        <v>0</v>
      </c>
      <c r="BG146" s="190">
        <f>IF(N146="zákl. prenesená",J146,0)</f>
        <v>0</v>
      </c>
      <c r="BH146" s="190">
        <f>IF(N146="zníž. prenesená",J146,0)</f>
        <v>0</v>
      </c>
      <c r="BI146" s="190">
        <f>IF(N146="nulová",J146,0)</f>
        <v>0</v>
      </c>
      <c r="BJ146" s="15" t="s">
        <v>166</v>
      </c>
      <c r="BK146" s="190">
        <f>ROUND(I146*H146,2)</f>
        <v>0</v>
      </c>
      <c r="BL146" s="15" t="s">
        <v>165</v>
      </c>
      <c r="BM146" s="189" t="s">
        <v>639</v>
      </c>
    </row>
    <row r="147" s="2" customFormat="1" ht="33" customHeight="1">
      <c r="A147" s="34"/>
      <c r="B147" s="176"/>
      <c r="C147" s="177" t="s">
        <v>125</v>
      </c>
      <c r="D147" s="177" t="s">
        <v>161</v>
      </c>
      <c r="E147" s="178" t="s">
        <v>488</v>
      </c>
      <c r="F147" s="179" t="s">
        <v>489</v>
      </c>
      <c r="G147" s="180" t="s">
        <v>490</v>
      </c>
      <c r="H147" s="181">
        <v>9.0350000000000001</v>
      </c>
      <c r="I147" s="182"/>
      <c r="J147" s="183">
        <f>ROUND(I147*H147,2)</f>
        <v>0</v>
      </c>
      <c r="K147" s="184"/>
      <c r="L147" s="35"/>
      <c r="M147" s="185" t="s">
        <v>1</v>
      </c>
      <c r="N147" s="186" t="s">
        <v>42</v>
      </c>
      <c r="O147" s="78"/>
      <c r="P147" s="187">
        <f>O147*H147</f>
        <v>0</v>
      </c>
      <c r="Q147" s="187">
        <v>0</v>
      </c>
      <c r="R147" s="187">
        <f>Q147*H147</f>
        <v>0</v>
      </c>
      <c r="S147" s="187">
        <v>2.2000000000000002</v>
      </c>
      <c r="T147" s="188">
        <f>S147*H147</f>
        <v>19.877000000000002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165</v>
      </c>
      <c r="AT147" s="189" t="s">
        <v>161</v>
      </c>
      <c r="AU147" s="189" t="s">
        <v>166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165</v>
      </c>
      <c r="BM147" s="189" t="s">
        <v>640</v>
      </c>
    </row>
    <row r="148" s="2" customFormat="1" ht="33" customHeight="1">
      <c r="A148" s="34"/>
      <c r="B148" s="176"/>
      <c r="C148" s="177" t="s">
        <v>217</v>
      </c>
      <c r="D148" s="177" t="s">
        <v>161</v>
      </c>
      <c r="E148" s="178" t="s">
        <v>492</v>
      </c>
      <c r="F148" s="179" t="s">
        <v>493</v>
      </c>
      <c r="G148" s="180" t="s">
        <v>164</v>
      </c>
      <c r="H148" s="181">
        <v>139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0.02</v>
      </c>
      <c r="T148" s="188">
        <f>S148*H148</f>
        <v>2.7800000000000002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641</v>
      </c>
    </row>
    <row r="149" s="2" customFormat="1" ht="24.15" customHeight="1">
      <c r="A149" s="34"/>
      <c r="B149" s="176"/>
      <c r="C149" s="177" t="s">
        <v>221</v>
      </c>
      <c r="D149" s="177" t="s">
        <v>161</v>
      </c>
      <c r="E149" s="178" t="s">
        <v>499</v>
      </c>
      <c r="F149" s="179" t="s">
        <v>500</v>
      </c>
      <c r="G149" s="180" t="s">
        <v>164</v>
      </c>
      <c r="H149" s="181">
        <v>32.310000000000002</v>
      </c>
      <c r="I149" s="182"/>
      <c r="J149" s="183">
        <f>ROUND(I149*H149,2)</f>
        <v>0</v>
      </c>
      <c r="K149" s="184"/>
      <c r="L149" s="35"/>
      <c r="M149" s="185" t="s">
        <v>1</v>
      </c>
      <c r="N149" s="186" t="s">
        <v>42</v>
      </c>
      <c r="O149" s="78"/>
      <c r="P149" s="187">
        <f>O149*H149</f>
        <v>0</v>
      </c>
      <c r="Q149" s="187">
        <v>0</v>
      </c>
      <c r="R149" s="187">
        <f>Q149*H149</f>
        <v>0</v>
      </c>
      <c r="S149" s="187">
        <v>0.072999999999999995</v>
      </c>
      <c r="T149" s="188">
        <f>S149*H149</f>
        <v>2.3586300000000002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9" t="s">
        <v>165</v>
      </c>
      <c r="AT149" s="189" t="s">
        <v>161</v>
      </c>
      <c r="AU149" s="189" t="s">
        <v>166</v>
      </c>
      <c r="AY149" s="15" t="s">
        <v>158</v>
      </c>
      <c r="BE149" s="190">
        <f>IF(N149="základná",J149,0)</f>
        <v>0</v>
      </c>
      <c r="BF149" s="190">
        <f>IF(N149="znížená",J149,0)</f>
        <v>0</v>
      </c>
      <c r="BG149" s="190">
        <f>IF(N149="zákl. prenesená",J149,0)</f>
        <v>0</v>
      </c>
      <c r="BH149" s="190">
        <f>IF(N149="zníž. prenesená",J149,0)</f>
        <v>0</v>
      </c>
      <c r="BI149" s="190">
        <f>IF(N149="nulová",J149,0)</f>
        <v>0</v>
      </c>
      <c r="BJ149" s="15" t="s">
        <v>166</v>
      </c>
      <c r="BK149" s="190">
        <f>ROUND(I149*H149,2)</f>
        <v>0</v>
      </c>
      <c r="BL149" s="15" t="s">
        <v>165</v>
      </c>
      <c r="BM149" s="189" t="s">
        <v>642</v>
      </c>
    </row>
    <row r="150" s="2" customFormat="1" ht="24.15" customHeight="1">
      <c r="A150" s="34"/>
      <c r="B150" s="176"/>
      <c r="C150" s="177" t="s">
        <v>225</v>
      </c>
      <c r="D150" s="177" t="s">
        <v>161</v>
      </c>
      <c r="E150" s="178" t="s">
        <v>502</v>
      </c>
      <c r="F150" s="179" t="s">
        <v>503</v>
      </c>
      <c r="G150" s="180" t="s">
        <v>164</v>
      </c>
      <c r="H150" s="181">
        <v>139</v>
      </c>
      <c r="I150" s="182"/>
      <c r="J150" s="183">
        <f>ROUND(I150*H150,2)</f>
        <v>0</v>
      </c>
      <c r="K150" s="184"/>
      <c r="L150" s="35"/>
      <c r="M150" s="185" t="s">
        <v>1</v>
      </c>
      <c r="N150" s="186" t="s">
        <v>42</v>
      </c>
      <c r="O150" s="78"/>
      <c r="P150" s="187">
        <f>O150*H150</f>
        <v>0</v>
      </c>
      <c r="Q150" s="187">
        <v>0</v>
      </c>
      <c r="R150" s="187">
        <f>Q150*H150</f>
        <v>0</v>
      </c>
      <c r="S150" s="187">
        <v>0.072999999999999995</v>
      </c>
      <c r="T150" s="188">
        <f>S150*H150</f>
        <v>10.147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165</v>
      </c>
      <c r="AT150" s="189" t="s">
        <v>161</v>
      </c>
      <c r="AU150" s="189" t="s">
        <v>166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643</v>
      </c>
    </row>
    <row r="151" s="2" customFormat="1" ht="24.15" customHeight="1">
      <c r="A151" s="34"/>
      <c r="B151" s="176"/>
      <c r="C151" s="177" t="s">
        <v>231</v>
      </c>
      <c r="D151" s="177" t="s">
        <v>161</v>
      </c>
      <c r="E151" s="178" t="s">
        <v>281</v>
      </c>
      <c r="F151" s="179" t="s">
        <v>282</v>
      </c>
      <c r="G151" s="180" t="s">
        <v>283</v>
      </c>
      <c r="H151" s="181">
        <v>35.689</v>
      </c>
      <c r="I151" s="182"/>
      <c r="J151" s="183">
        <f>ROUND(I151*H151,2)</f>
        <v>0</v>
      </c>
      <c r="K151" s="184"/>
      <c r="L151" s="35"/>
      <c r="M151" s="185" t="s">
        <v>1</v>
      </c>
      <c r="N151" s="186" t="s">
        <v>42</v>
      </c>
      <c r="O151" s="78"/>
      <c r="P151" s="187">
        <f>O151*H151</f>
        <v>0</v>
      </c>
      <c r="Q151" s="187">
        <v>0</v>
      </c>
      <c r="R151" s="187">
        <f>Q151*H151</f>
        <v>0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9" t="s">
        <v>165</v>
      </c>
      <c r="AT151" s="189" t="s">
        <v>161</v>
      </c>
      <c r="AU151" s="189" t="s">
        <v>166</v>
      </c>
      <c r="AY151" s="15" t="s">
        <v>158</v>
      </c>
      <c r="BE151" s="190">
        <f>IF(N151="základná",J151,0)</f>
        <v>0</v>
      </c>
      <c r="BF151" s="190">
        <f>IF(N151="znížená",J151,0)</f>
        <v>0</v>
      </c>
      <c r="BG151" s="190">
        <f>IF(N151="zákl. prenesená",J151,0)</f>
        <v>0</v>
      </c>
      <c r="BH151" s="190">
        <f>IF(N151="zníž. prenesená",J151,0)</f>
        <v>0</v>
      </c>
      <c r="BI151" s="190">
        <f>IF(N151="nulová",J151,0)</f>
        <v>0</v>
      </c>
      <c r="BJ151" s="15" t="s">
        <v>166</v>
      </c>
      <c r="BK151" s="190">
        <f>ROUND(I151*H151,2)</f>
        <v>0</v>
      </c>
      <c r="BL151" s="15" t="s">
        <v>165</v>
      </c>
      <c r="BM151" s="189" t="s">
        <v>644</v>
      </c>
    </row>
    <row r="152" s="2" customFormat="1" ht="24.15" customHeight="1">
      <c r="A152" s="34"/>
      <c r="B152" s="176"/>
      <c r="C152" s="177" t="s">
        <v>235</v>
      </c>
      <c r="D152" s="177" t="s">
        <v>161</v>
      </c>
      <c r="E152" s="178" t="s">
        <v>286</v>
      </c>
      <c r="F152" s="179" t="s">
        <v>287</v>
      </c>
      <c r="G152" s="180" t="s">
        <v>283</v>
      </c>
      <c r="H152" s="181">
        <v>285.512</v>
      </c>
      <c r="I152" s="182"/>
      <c r="J152" s="183">
        <f>ROUND(I152*H152,2)</f>
        <v>0</v>
      </c>
      <c r="K152" s="184"/>
      <c r="L152" s="35"/>
      <c r="M152" s="185" t="s">
        <v>1</v>
      </c>
      <c r="N152" s="186" t="s">
        <v>42</v>
      </c>
      <c r="O152" s="78"/>
      <c r="P152" s="187">
        <f>O152*H152</f>
        <v>0</v>
      </c>
      <c r="Q152" s="187">
        <v>0</v>
      </c>
      <c r="R152" s="187">
        <f>Q152*H152</f>
        <v>0</v>
      </c>
      <c r="S152" s="187">
        <v>0</v>
      </c>
      <c r="T152" s="188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89" t="s">
        <v>165</v>
      </c>
      <c r="AT152" s="189" t="s">
        <v>161</v>
      </c>
      <c r="AU152" s="189" t="s">
        <v>166</v>
      </c>
      <c r="AY152" s="15" t="s">
        <v>158</v>
      </c>
      <c r="BE152" s="190">
        <f>IF(N152="základná",J152,0)</f>
        <v>0</v>
      </c>
      <c r="BF152" s="190">
        <f>IF(N152="znížená",J152,0)</f>
        <v>0</v>
      </c>
      <c r="BG152" s="190">
        <f>IF(N152="zákl. prenesená",J152,0)</f>
        <v>0</v>
      </c>
      <c r="BH152" s="190">
        <f>IF(N152="zníž. prenesená",J152,0)</f>
        <v>0</v>
      </c>
      <c r="BI152" s="190">
        <f>IF(N152="nulová",J152,0)</f>
        <v>0</v>
      </c>
      <c r="BJ152" s="15" t="s">
        <v>166</v>
      </c>
      <c r="BK152" s="190">
        <f>ROUND(I152*H152,2)</f>
        <v>0</v>
      </c>
      <c r="BL152" s="15" t="s">
        <v>165</v>
      </c>
      <c r="BM152" s="189" t="s">
        <v>645</v>
      </c>
    </row>
    <row r="153" s="2" customFormat="1" ht="21.75" customHeight="1">
      <c r="A153" s="34"/>
      <c r="B153" s="176"/>
      <c r="C153" s="177" t="s">
        <v>239</v>
      </c>
      <c r="D153" s="177" t="s">
        <v>161</v>
      </c>
      <c r="E153" s="178" t="s">
        <v>290</v>
      </c>
      <c r="F153" s="179" t="s">
        <v>291</v>
      </c>
      <c r="G153" s="180" t="s">
        <v>283</v>
      </c>
      <c r="H153" s="181">
        <v>35.689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</v>
      </c>
      <c r="R153" s="187">
        <f>Q153*H153</f>
        <v>0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165</v>
      </c>
      <c r="AT153" s="189" t="s">
        <v>161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646</v>
      </c>
    </row>
    <row r="154" s="2" customFormat="1" ht="24.15" customHeight="1">
      <c r="A154" s="34"/>
      <c r="B154" s="176"/>
      <c r="C154" s="177" t="s">
        <v>243</v>
      </c>
      <c r="D154" s="177" t="s">
        <v>161</v>
      </c>
      <c r="E154" s="178" t="s">
        <v>294</v>
      </c>
      <c r="F154" s="179" t="s">
        <v>295</v>
      </c>
      <c r="G154" s="180" t="s">
        <v>283</v>
      </c>
      <c r="H154" s="181">
        <v>321.20100000000002</v>
      </c>
      <c r="I154" s="182"/>
      <c r="J154" s="183">
        <f>ROUND(I154*H154,2)</f>
        <v>0</v>
      </c>
      <c r="K154" s="184"/>
      <c r="L154" s="35"/>
      <c r="M154" s="185" t="s">
        <v>1</v>
      </c>
      <c r="N154" s="186" t="s">
        <v>42</v>
      </c>
      <c r="O154" s="78"/>
      <c r="P154" s="187">
        <f>O154*H154</f>
        <v>0</v>
      </c>
      <c r="Q154" s="187">
        <v>0</v>
      </c>
      <c r="R154" s="187">
        <f>Q154*H154</f>
        <v>0</v>
      </c>
      <c r="S154" s="187">
        <v>0</v>
      </c>
      <c r="T154" s="188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89" t="s">
        <v>165</v>
      </c>
      <c r="AT154" s="189" t="s">
        <v>161</v>
      </c>
      <c r="AU154" s="189" t="s">
        <v>166</v>
      </c>
      <c r="AY154" s="15" t="s">
        <v>158</v>
      </c>
      <c r="BE154" s="190">
        <f>IF(N154="základná",J154,0)</f>
        <v>0</v>
      </c>
      <c r="BF154" s="190">
        <f>IF(N154="znížená",J154,0)</f>
        <v>0</v>
      </c>
      <c r="BG154" s="190">
        <f>IF(N154="zákl. prenesená",J154,0)</f>
        <v>0</v>
      </c>
      <c r="BH154" s="190">
        <f>IF(N154="zníž. prenesená",J154,0)</f>
        <v>0</v>
      </c>
      <c r="BI154" s="190">
        <f>IF(N154="nulová",J154,0)</f>
        <v>0</v>
      </c>
      <c r="BJ154" s="15" t="s">
        <v>166</v>
      </c>
      <c r="BK154" s="190">
        <f>ROUND(I154*H154,2)</f>
        <v>0</v>
      </c>
      <c r="BL154" s="15" t="s">
        <v>165</v>
      </c>
      <c r="BM154" s="189" t="s">
        <v>647</v>
      </c>
    </row>
    <row r="155" s="2" customFormat="1">
      <c r="A155" s="34"/>
      <c r="B155" s="35"/>
      <c r="C155" s="34"/>
      <c r="D155" s="191" t="s">
        <v>229</v>
      </c>
      <c r="E155" s="34"/>
      <c r="F155" s="192" t="s">
        <v>297</v>
      </c>
      <c r="G155" s="34"/>
      <c r="H155" s="34"/>
      <c r="I155" s="193"/>
      <c r="J155" s="34"/>
      <c r="K155" s="34"/>
      <c r="L155" s="35"/>
      <c r="M155" s="194"/>
      <c r="N155" s="195"/>
      <c r="O155" s="78"/>
      <c r="P155" s="78"/>
      <c r="Q155" s="78"/>
      <c r="R155" s="78"/>
      <c r="S155" s="78"/>
      <c r="T155" s="79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T155" s="15" t="s">
        <v>229</v>
      </c>
      <c r="AU155" s="15" t="s">
        <v>166</v>
      </c>
    </row>
    <row r="156" s="2" customFormat="1" ht="24.15" customHeight="1">
      <c r="A156" s="34"/>
      <c r="B156" s="176"/>
      <c r="C156" s="177" t="s">
        <v>7</v>
      </c>
      <c r="D156" s="177" t="s">
        <v>161</v>
      </c>
      <c r="E156" s="178" t="s">
        <v>299</v>
      </c>
      <c r="F156" s="179" t="s">
        <v>300</v>
      </c>
      <c r="G156" s="180" t="s">
        <v>283</v>
      </c>
      <c r="H156" s="181">
        <v>35.689</v>
      </c>
      <c r="I156" s="182"/>
      <c r="J156" s="183">
        <f>ROUND(I156*H156,2)</f>
        <v>0</v>
      </c>
      <c r="K156" s="184"/>
      <c r="L156" s="35"/>
      <c r="M156" s="185" t="s">
        <v>1</v>
      </c>
      <c r="N156" s="186" t="s">
        <v>42</v>
      </c>
      <c r="O156" s="78"/>
      <c r="P156" s="187">
        <f>O156*H156</f>
        <v>0</v>
      </c>
      <c r="Q156" s="187">
        <v>0</v>
      </c>
      <c r="R156" s="187">
        <f>Q156*H156</f>
        <v>0</v>
      </c>
      <c r="S156" s="187">
        <v>0</v>
      </c>
      <c r="T156" s="188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89" t="s">
        <v>165</v>
      </c>
      <c r="AT156" s="189" t="s">
        <v>161</v>
      </c>
      <c r="AU156" s="189" t="s">
        <v>166</v>
      </c>
      <c r="AY156" s="15" t="s">
        <v>158</v>
      </c>
      <c r="BE156" s="190">
        <f>IF(N156="základná",J156,0)</f>
        <v>0</v>
      </c>
      <c r="BF156" s="190">
        <f>IF(N156="znížená",J156,0)</f>
        <v>0</v>
      </c>
      <c r="BG156" s="190">
        <f>IF(N156="zákl. prenesená",J156,0)</f>
        <v>0</v>
      </c>
      <c r="BH156" s="190">
        <f>IF(N156="zníž. prenesená",J156,0)</f>
        <v>0</v>
      </c>
      <c r="BI156" s="190">
        <f>IF(N156="nulová",J156,0)</f>
        <v>0</v>
      </c>
      <c r="BJ156" s="15" t="s">
        <v>166</v>
      </c>
      <c r="BK156" s="190">
        <f>ROUND(I156*H156,2)</f>
        <v>0</v>
      </c>
      <c r="BL156" s="15" t="s">
        <v>165</v>
      </c>
      <c r="BM156" s="189" t="s">
        <v>648</v>
      </c>
    </row>
    <row r="157" s="2" customFormat="1" ht="24.15" customHeight="1">
      <c r="A157" s="34"/>
      <c r="B157" s="176"/>
      <c r="C157" s="177" t="s">
        <v>250</v>
      </c>
      <c r="D157" s="177" t="s">
        <v>161</v>
      </c>
      <c r="E157" s="178" t="s">
        <v>303</v>
      </c>
      <c r="F157" s="179" t="s">
        <v>304</v>
      </c>
      <c r="G157" s="180" t="s">
        <v>283</v>
      </c>
      <c r="H157" s="181">
        <v>107.06699999999999</v>
      </c>
      <c r="I157" s="182"/>
      <c r="J157" s="183">
        <f>ROUND(I157*H157,2)</f>
        <v>0</v>
      </c>
      <c r="K157" s="184"/>
      <c r="L157" s="35"/>
      <c r="M157" s="185" t="s">
        <v>1</v>
      </c>
      <c r="N157" s="186" t="s">
        <v>42</v>
      </c>
      <c r="O157" s="78"/>
      <c r="P157" s="187">
        <f>O157*H157</f>
        <v>0</v>
      </c>
      <c r="Q157" s="187">
        <v>0</v>
      </c>
      <c r="R157" s="187">
        <f>Q157*H157</f>
        <v>0</v>
      </c>
      <c r="S157" s="187">
        <v>0</v>
      </c>
      <c r="T157" s="188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89" t="s">
        <v>165</v>
      </c>
      <c r="AT157" s="189" t="s">
        <v>161</v>
      </c>
      <c r="AU157" s="189" t="s">
        <v>166</v>
      </c>
      <c r="AY157" s="15" t="s">
        <v>158</v>
      </c>
      <c r="BE157" s="190">
        <f>IF(N157="základná",J157,0)</f>
        <v>0</v>
      </c>
      <c r="BF157" s="190">
        <f>IF(N157="znížená",J157,0)</f>
        <v>0</v>
      </c>
      <c r="BG157" s="190">
        <f>IF(N157="zákl. prenesená",J157,0)</f>
        <v>0</v>
      </c>
      <c r="BH157" s="190">
        <f>IF(N157="zníž. prenesená",J157,0)</f>
        <v>0</v>
      </c>
      <c r="BI157" s="190">
        <f>IF(N157="nulová",J157,0)</f>
        <v>0</v>
      </c>
      <c r="BJ157" s="15" t="s">
        <v>166</v>
      </c>
      <c r="BK157" s="190">
        <f>ROUND(I157*H157,2)</f>
        <v>0</v>
      </c>
      <c r="BL157" s="15" t="s">
        <v>165</v>
      </c>
      <c r="BM157" s="189" t="s">
        <v>649</v>
      </c>
    </row>
    <row r="158" s="2" customFormat="1">
      <c r="A158" s="34"/>
      <c r="B158" s="35"/>
      <c r="C158" s="34"/>
      <c r="D158" s="191" t="s">
        <v>229</v>
      </c>
      <c r="E158" s="34"/>
      <c r="F158" s="192" t="s">
        <v>306</v>
      </c>
      <c r="G158" s="34"/>
      <c r="H158" s="34"/>
      <c r="I158" s="193"/>
      <c r="J158" s="34"/>
      <c r="K158" s="34"/>
      <c r="L158" s="35"/>
      <c r="M158" s="194"/>
      <c r="N158" s="195"/>
      <c r="O158" s="78"/>
      <c r="P158" s="78"/>
      <c r="Q158" s="78"/>
      <c r="R158" s="78"/>
      <c r="S158" s="78"/>
      <c r="T158" s="79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T158" s="15" t="s">
        <v>229</v>
      </c>
      <c r="AU158" s="15" t="s">
        <v>166</v>
      </c>
    </row>
    <row r="159" s="2" customFormat="1" ht="24.15" customHeight="1">
      <c r="A159" s="34"/>
      <c r="B159" s="176"/>
      <c r="C159" s="177" t="s">
        <v>254</v>
      </c>
      <c r="D159" s="177" t="s">
        <v>161</v>
      </c>
      <c r="E159" s="178" t="s">
        <v>511</v>
      </c>
      <c r="F159" s="179" t="s">
        <v>512</v>
      </c>
      <c r="G159" s="180" t="s">
        <v>283</v>
      </c>
      <c r="H159" s="181">
        <v>17.844999999999999</v>
      </c>
      <c r="I159" s="182"/>
      <c r="J159" s="183">
        <f>ROUND(I159*H159,2)</f>
        <v>0</v>
      </c>
      <c r="K159" s="184"/>
      <c r="L159" s="35"/>
      <c r="M159" s="185" t="s">
        <v>1</v>
      </c>
      <c r="N159" s="186" t="s">
        <v>42</v>
      </c>
      <c r="O159" s="78"/>
      <c r="P159" s="187">
        <f>O159*H159</f>
        <v>0</v>
      </c>
      <c r="Q159" s="187">
        <v>0</v>
      </c>
      <c r="R159" s="187">
        <f>Q159*H159</f>
        <v>0</v>
      </c>
      <c r="S159" s="187">
        <v>0</v>
      </c>
      <c r="T159" s="188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165</v>
      </c>
      <c r="AT159" s="189" t="s">
        <v>161</v>
      </c>
      <c r="AU159" s="189" t="s">
        <v>166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650</v>
      </c>
    </row>
    <row r="160" s="2" customFormat="1" ht="24.15" customHeight="1">
      <c r="A160" s="34"/>
      <c r="B160" s="176"/>
      <c r="C160" s="177" t="s">
        <v>258</v>
      </c>
      <c r="D160" s="177" t="s">
        <v>161</v>
      </c>
      <c r="E160" s="178" t="s">
        <v>514</v>
      </c>
      <c r="F160" s="179" t="s">
        <v>515</v>
      </c>
      <c r="G160" s="180" t="s">
        <v>283</v>
      </c>
      <c r="H160" s="181">
        <v>17.844999999999999</v>
      </c>
      <c r="I160" s="182"/>
      <c r="J160" s="183">
        <f>ROUND(I160*H160,2)</f>
        <v>0</v>
      </c>
      <c r="K160" s="184"/>
      <c r="L160" s="35"/>
      <c r="M160" s="185" t="s">
        <v>1</v>
      </c>
      <c r="N160" s="186" t="s">
        <v>42</v>
      </c>
      <c r="O160" s="78"/>
      <c r="P160" s="187">
        <f>O160*H160</f>
        <v>0</v>
      </c>
      <c r="Q160" s="187">
        <v>0</v>
      </c>
      <c r="R160" s="187">
        <f>Q160*H160</f>
        <v>0</v>
      </c>
      <c r="S160" s="187">
        <v>0</v>
      </c>
      <c r="T160" s="188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89" t="s">
        <v>165</v>
      </c>
      <c r="AT160" s="189" t="s">
        <v>161</v>
      </c>
      <c r="AU160" s="189" t="s">
        <v>166</v>
      </c>
      <c r="AY160" s="15" t="s">
        <v>158</v>
      </c>
      <c r="BE160" s="190">
        <f>IF(N160="základná",J160,0)</f>
        <v>0</v>
      </c>
      <c r="BF160" s="190">
        <f>IF(N160="znížená",J160,0)</f>
        <v>0</v>
      </c>
      <c r="BG160" s="190">
        <f>IF(N160="zákl. prenesená",J160,0)</f>
        <v>0</v>
      </c>
      <c r="BH160" s="190">
        <f>IF(N160="zníž. prenesená",J160,0)</f>
        <v>0</v>
      </c>
      <c r="BI160" s="190">
        <f>IF(N160="nulová",J160,0)</f>
        <v>0</v>
      </c>
      <c r="BJ160" s="15" t="s">
        <v>166</v>
      </c>
      <c r="BK160" s="190">
        <f>ROUND(I160*H160,2)</f>
        <v>0</v>
      </c>
      <c r="BL160" s="15" t="s">
        <v>165</v>
      </c>
      <c r="BM160" s="189" t="s">
        <v>651</v>
      </c>
    </row>
    <row r="161" s="2" customFormat="1" ht="16.5" customHeight="1">
      <c r="A161" s="34"/>
      <c r="B161" s="176"/>
      <c r="C161" s="177" t="s">
        <v>263</v>
      </c>
      <c r="D161" s="177" t="s">
        <v>161</v>
      </c>
      <c r="E161" s="178" t="s">
        <v>312</v>
      </c>
      <c r="F161" s="179" t="s">
        <v>313</v>
      </c>
      <c r="G161" s="180" t="s">
        <v>261</v>
      </c>
      <c r="H161" s="181">
        <v>4</v>
      </c>
      <c r="I161" s="182"/>
      <c r="J161" s="183">
        <f>ROUND(I161*H161,2)</f>
        <v>0</v>
      </c>
      <c r="K161" s="184"/>
      <c r="L161" s="35"/>
      <c r="M161" s="185" t="s">
        <v>1</v>
      </c>
      <c r="N161" s="186" t="s">
        <v>42</v>
      </c>
      <c r="O161" s="78"/>
      <c r="P161" s="187">
        <f>O161*H161</f>
        <v>0</v>
      </c>
      <c r="Q161" s="187">
        <v>0</v>
      </c>
      <c r="R161" s="187">
        <f>Q161*H161</f>
        <v>0</v>
      </c>
      <c r="S161" s="187">
        <v>0</v>
      </c>
      <c r="T161" s="188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165</v>
      </c>
      <c r="AT161" s="189" t="s">
        <v>161</v>
      </c>
      <c r="AU161" s="189" t="s">
        <v>166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652</v>
      </c>
    </row>
    <row r="162" s="12" customFormat="1" ht="22.8" customHeight="1">
      <c r="A162" s="12"/>
      <c r="B162" s="163"/>
      <c r="C162" s="12"/>
      <c r="D162" s="164" t="s">
        <v>75</v>
      </c>
      <c r="E162" s="174" t="s">
        <v>315</v>
      </c>
      <c r="F162" s="174" t="s">
        <v>316</v>
      </c>
      <c r="G162" s="12"/>
      <c r="H162" s="12"/>
      <c r="I162" s="166"/>
      <c r="J162" s="175">
        <f>BK162</f>
        <v>0</v>
      </c>
      <c r="K162" s="12"/>
      <c r="L162" s="163"/>
      <c r="M162" s="168"/>
      <c r="N162" s="169"/>
      <c r="O162" s="169"/>
      <c r="P162" s="170">
        <f>P163</f>
        <v>0</v>
      </c>
      <c r="Q162" s="169"/>
      <c r="R162" s="170">
        <f>R163</f>
        <v>0</v>
      </c>
      <c r="S162" s="169"/>
      <c r="T162" s="171">
        <f>T163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4" t="s">
        <v>84</v>
      </c>
      <c r="AT162" s="172" t="s">
        <v>75</v>
      </c>
      <c r="AU162" s="172" t="s">
        <v>84</v>
      </c>
      <c r="AY162" s="164" t="s">
        <v>158</v>
      </c>
      <c r="BK162" s="173">
        <f>BK163</f>
        <v>0</v>
      </c>
    </row>
    <row r="163" s="2" customFormat="1" ht="24.15" customHeight="1">
      <c r="A163" s="34"/>
      <c r="B163" s="176"/>
      <c r="C163" s="177" t="s">
        <v>268</v>
      </c>
      <c r="D163" s="177" t="s">
        <v>161</v>
      </c>
      <c r="E163" s="178" t="s">
        <v>518</v>
      </c>
      <c r="F163" s="179" t="s">
        <v>519</v>
      </c>
      <c r="G163" s="180" t="s">
        <v>283</v>
      </c>
      <c r="H163" s="181">
        <v>85.415999999999997</v>
      </c>
      <c r="I163" s="182"/>
      <c r="J163" s="183">
        <f>ROUND(I163*H163,2)</f>
        <v>0</v>
      </c>
      <c r="K163" s="184"/>
      <c r="L163" s="35"/>
      <c r="M163" s="185" t="s">
        <v>1</v>
      </c>
      <c r="N163" s="186" t="s">
        <v>42</v>
      </c>
      <c r="O163" s="78"/>
      <c r="P163" s="187">
        <f>O163*H163</f>
        <v>0</v>
      </c>
      <c r="Q163" s="187">
        <v>0</v>
      </c>
      <c r="R163" s="187">
        <f>Q163*H163</f>
        <v>0</v>
      </c>
      <c r="S163" s="187">
        <v>0</v>
      </c>
      <c r="T163" s="188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89" t="s">
        <v>165</v>
      </c>
      <c r="AT163" s="189" t="s">
        <v>161</v>
      </c>
      <c r="AU163" s="189" t="s">
        <v>166</v>
      </c>
      <c r="AY163" s="15" t="s">
        <v>158</v>
      </c>
      <c r="BE163" s="190">
        <f>IF(N163="základná",J163,0)</f>
        <v>0</v>
      </c>
      <c r="BF163" s="190">
        <f>IF(N163="znížená",J163,0)</f>
        <v>0</v>
      </c>
      <c r="BG163" s="190">
        <f>IF(N163="zákl. prenesená",J163,0)</f>
        <v>0</v>
      </c>
      <c r="BH163" s="190">
        <f>IF(N163="zníž. prenesená",J163,0)</f>
        <v>0</v>
      </c>
      <c r="BI163" s="190">
        <f>IF(N163="nulová",J163,0)</f>
        <v>0</v>
      </c>
      <c r="BJ163" s="15" t="s">
        <v>166</v>
      </c>
      <c r="BK163" s="190">
        <f>ROUND(I163*H163,2)</f>
        <v>0</v>
      </c>
      <c r="BL163" s="15" t="s">
        <v>165</v>
      </c>
      <c r="BM163" s="189" t="s">
        <v>653</v>
      </c>
    </row>
    <row r="164" s="12" customFormat="1" ht="25.92" customHeight="1">
      <c r="A164" s="12"/>
      <c r="B164" s="163"/>
      <c r="C164" s="12"/>
      <c r="D164" s="164" t="s">
        <v>75</v>
      </c>
      <c r="E164" s="165" t="s">
        <v>321</v>
      </c>
      <c r="F164" s="165" t="s">
        <v>322</v>
      </c>
      <c r="G164" s="12"/>
      <c r="H164" s="12"/>
      <c r="I164" s="166"/>
      <c r="J164" s="167">
        <f>BK164</f>
        <v>0</v>
      </c>
      <c r="K164" s="12"/>
      <c r="L164" s="163"/>
      <c r="M164" s="168"/>
      <c r="N164" s="169"/>
      <c r="O164" s="169"/>
      <c r="P164" s="170">
        <f>P165+P170+P188+P194+P201</f>
        <v>0</v>
      </c>
      <c r="Q164" s="169"/>
      <c r="R164" s="170">
        <f>R165+R170+R188+R194+R201</f>
        <v>5.4553533999999999</v>
      </c>
      <c r="S164" s="169"/>
      <c r="T164" s="171">
        <f>T165+T170+T188+T194+T201</f>
        <v>0.52632000000000001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164" t="s">
        <v>166</v>
      </c>
      <c r="AT164" s="172" t="s">
        <v>75</v>
      </c>
      <c r="AU164" s="172" t="s">
        <v>76</v>
      </c>
      <c r="AY164" s="164" t="s">
        <v>158</v>
      </c>
      <c r="BK164" s="173">
        <f>BK165+BK170+BK188+BK194+BK201</f>
        <v>0</v>
      </c>
    </row>
    <row r="165" s="12" customFormat="1" ht="22.8" customHeight="1">
      <c r="A165" s="12"/>
      <c r="B165" s="163"/>
      <c r="C165" s="12"/>
      <c r="D165" s="164" t="s">
        <v>75</v>
      </c>
      <c r="E165" s="174" t="s">
        <v>521</v>
      </c>
      <c r="F165" s="174" t="s">
        <v>522</v>
      </c>
      <c r="G165" s="12"/>
      <c r="H165" s="12"/>
      <c r="I165" s="166"/>
      <c r="J165" s="175">
        <f>BK165</f>
        <v>0</v>
      </c>
      <c r="K165" s="12"/>
      <c r="L165" s="163"/>
      <c r="M165" s="168"/>
      <c r="N165" s="169"/>
      <c r="O165" s="169"/>
      <c r="P165" s="170">
        <f>SUM(P166:P169)</f>
        <v>0</v>
      </c>
      <c r="Q165" s="169"/>
      <c r="R165" s="170">
        <f>SUM(R166:R169)</f>
        <v>0.33812000000000003</v>
      </c>
      <c r="S165" s="169"/>
      <c r="T165" s="171">
        <f>SUM(T166:T169)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64" t="s">
        <v>166</v>
      </c>
      <c r="AT165" s="172" t="s">
        <v>75</v>
      </c>
      <c r="AU165" s="172" t="s">
        <v>84</v>
      </c>
      <c r="AY165" s="164" t="s">
        <v>158</v>
      </c>
      <c r="BK165" s="173">
        <f>SUM(BK166:BK169)</f>
        <v>0</v>
      </c>
    </row>
    <row r="166" s="2" customFormat="1" ht="24.15" customHeight="1">
      <c r="A166" s="34"/>
      <c r="B166" s="176"/>
      <c r="C166" s="177" t="s">
        <v>272</v>
      </c>
      <c r="D166" s="177" t="s">
        <v>161</v>
      </c>
      <c r="E166" s="178" t="s">
        <v>533</v>
      </c>
      <c r="F166" s="179" t="s">
        <v>530</v>
      </c>
      <c r="G166" s="180" t="s">
        <v>164</v>
      </c>
      <c r="H166" s="181">
        <v>139</v>
      </c>
      <c r="I166" s="182"/>
      <c r="J166" s="183">
        <f>ROUND(I166*H166,2)</f>
        <v>0</v>
      </c>
      <c r="K166" s="184"/>
      <c r="L166" s="35"/>
      <c r="M166" s="185" t="s">
        <v>1</v>
      </c>
      <c r="N166" s="186" t="s">
        <v>42</v>
      </c>
      <c r="O166" s="78"/>
      <c r="P166" s="187">
        <f>O166*H166</f>
        <v>0</v>
      </c>
      <c r="Q166" s="187">
        <v>0</v>
      </c>
      <c r="R166" s="187">
        <f>Q166*H166</f>
        <v>0</v>
      </c>
      <c r="S166" s="187">
        <v>0</v>
      </c>
      <c r="T166" s="188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89" t="s">
        <v>217</v>
      </c>
      <c r="AT166" s="189" t="s">
        <v>161</v>
      </c>
      <c r="AU166" s="189" t="s">
        <v>166</v>
      </c>
      <c r="AY166" s="15" t="s">
        <v>158</v>
      </c>
      <c r="BE166" s="190">
        <f>IF(N166="základná",J166,0)</f>
        <v>0</v>
      </c>
      <c r="BF166" s="190">
        <f>IF(N166="znížená",J166,0)</f>
        <v>0</v>
      </c>
      <c r="BG166" s="190">
        <f>IF(N166="zákl. prenesená",J166,0)</f>
        <v>0</v>
      </c>
      <c r="BH166" s="190">
        <f>IF(N166="zníž. prenesená",J166,0)</f>
        <v>0</v>
      </c>
      <c r="BI166" s="190">
        <f>IF(N166="nulová",J166,0)</f>
        <v>0</v>
      </c>
      <c r="BJ166" s="15" t="s">
        <v>166</v>
      </c>
      <c r="BK166" s="190">
        <f>ROUND(I166*H166,2)</f>
        <v>0</v>
      </c>
      <c r="BL166" s="15" t="s">
        <v>217</v>
      </c>
      <c r="BM166" s="189" t="s">
        <v>654</v>
      </c>
    </row>
    <row r="167" s="2" customFormat="1" ht="24.15" customHeight="1">
      <c r="A167" s="34"/>
      <c r="B167" s="176"/>
      <c r="C167" s="196" t="s">
        <v>276</v>
      </c>
      <c r="D167" s="196" t="s">
        <v>264</v>
      </c>
      <c r="E167" s="197" t="s">
        <v>535</v>
      </c>
      <c r="F167" s="198" t="s">
        <v>536</v>
      </c>
      <c r="G167" s="199" t="s">
        <v>457</v>
      </c>
      <c r="H167" s="200">
        <v>333.60000000000002</v>
      </c>
      <c r="I167" s="201"/>
      <c r="J167" s="202">
        <f>ROUND(I167*H167,2)</f>
        <v>0</v>
      </c>
      <c r="K167" s="203"/>
      <c r="L167" s="204"/>
      <c r="M167" s="205" t="s">
        <v>1</v>
      </c>
      <c r="N167" s="206" t="s">
        <v>42</v>
      </c>
      <c r="O167" s="78"/>
      <c r="P167" s="187">
        <f>O167*H167</f>
        <v>0</v>
      </c>
      <c r="Q167" s="187">
        <v>0.001</v>
      </c>
      <c r="R167" s="187">
        <f>Q167*H167</f>
        <v>0.33360000000000001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285</v>
      </c>
      <c r="AT167" s="189" t="s">
        <v>264</v>
      </c>
      <c r="AU167" s="189" t="s">
        <v>166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217</v>
      </c>
      <c r="BM167" s="189" t="s">
        <v>655</v>
      </c>
    </row>
    <row r="168" s="2" customFormat="1" ht="24.15" customHeight="1">
      <c r="A168" s="34"/>
      <c r="B168" s="176"/>
      <c r="C168" s="196" t="s">
        <v>280</v>
      </c>
      <c r="D168" s="196" t="s">
        <v>264</v>
      </c>
      <c r="E168" s="197" t="s">
        <v>538</v>
      </c>
      <c r="F168" s="198" t="s">
        <v>539</v>
      </c>
      <c r="G168" s="199" t="s">
        <v>188</v>
      </c>
      <c r="H168" s="200">
        <v>90.400000000000006</v>
      </c>
      <c r="I168" s="201"/>
      <c r="J168" s="202">
        <f>ROUND(I168*H168,2)</f>
        <v>0</v>
      </c>
      <c r="K168" s="203"/>
      <c r="L168" s="204"/>
      <c r="M168" s="205" t="s">
        <v>1</v>
      </c>
      <c r="N168" s="206" t="s">
        <v>42</v>
      </c>
      <c r="O168" s="78"/>
      <c r="P168" s="187">
        <f>O168*H168</f>
        <v>0</v>
      </c>
      <c r="Q168" s="187">
        <v>5.0000000000000002E-05</v>
      </c>
      <c r="R168" s="187">
        <f>Q168*H168</f>
        <v>0.0045200000000000006</v>
      </c>
      <c r="S168" s="187">
        <v>0</v>
      </c>
      <c r="T168" s="188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89" t="s">
        <v>285</v>
      </c>
      <c r="AT168" s="189" t="s">
        <v>264</v>
      </c>
      <c r="AU168" s="189" t="s">
        <v>166</v>
      </c>
      <c r="AY168" s="15" t="s">
        <v>158</v>
      </c>
      <c r="BE168" s="190">
        <f>IF(N168="základná",J168,0)</f>
        <v>0</v>
      </c>
      <c r="BF168" s="190">
        <f>IF(N168="znížená",J168,0)</f>
        <v>0</v>
      </c>
      <c r="BG168" s="190">
        <f>IF(N168="zákl. prenesená",J168,0)</f>
        <v>0</v>
      </c>
      <c r="BH168" s="190">
        <f>IF(N168="zníž. prenesená",J168,0)</f>
        <v>0</v>
      </c>
      <c r="BI168" s="190">
        <f>IF(N168="nulová",J168,0)</f>
        <v>0</v>
      </c>
      <c r="BJ168" s="15" t="s">
        <v>166</v>
      </c>
      <c r="BK168" s="190">
        <f>ROUND(I168*H168,2)</f>
        <v>0</v>
      </c>
      <c r="BL168" s="15" t="s">
        <v>217</v>
      </c>
      <c r="BM168" s="189" t="s">
        <v>656</v>
      </c>
    </row>
    <row r="169" s="2" customFormat="1" ht="24.15" customHeight="1">
      <c r="A169" s="34"/>
      <c r="B169" s="176"/>
      <c r="C169" s="177" t="s">
        <v>285</v>
      </c>
      <c r="D169" s="177" t="s">
        <v>161</v>
      </c>
      <c r="E169" s="178" t="s">
        <v>541</v>
      </c>
      <c r="F169" s="179" t="s">
        <v>542</v>
      </c>
      <c r="G169" s="180" t="s">
        <v>358</v>
      </c>
      <c r="H169" s="207"/>
      <c r="I169" s="182"/>
      <c r="J169" s="183">
        <f>ROUND(I169*H169,2)</f>
        <v>0</v>
      </c>
      <c r="K169" s="184"/>
      <c r="L169" s="35"/>
      <c r="M169" s="185" t="s">
        <v>1</v>
      </c>
      <c r="N169" s="186" t="s">
        <v>42</v>
      </c>
      <c r="O169" s="78"/>
      <c r="P169" s="187">
        <f>O169*H169</f>
        <v>0</v>
      </c>
      <c r="Q169" s="187">
        <v>0</v>
      </c>
      <c r="R169" s="187">
        <f>Q169*H169</f>
        <v>0</v>
      </c>
      <c r="S169" s="187">
        <v>0</v>
      </c>
      <c r="T169" s="188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89" t="s">
        <v>217</v>
      </c>
      <c r="AT169" s="189" t="s">
        <v>161</v>
      </c>
      <c r="AU169" s="189" t="s">
        <v>166</v>
      </c>
      <c r="AY169" s="15" t="s">
        <v>158</v>
      </c>
      <c r="BE169" s="190">
        <f>IF(N169="základná",J169,0)</f>
        <v>0</v>
      </c>
      <c r="BF169" s="190">
        <f>IF(N169="znížená",J169,0)</f>
        <v>0</v>
      </c>
      <c r="BG169" s="190">
        <f>IF(N169="zákl. prenesená",J169,0)</f>
        <v>0</v>
      </c>
      <c r="BH169" s="190">
        <f>IF(N169="zníž. prenesená",J169,0)</f>
        <v>0</v>
      </c>
      <c r="BI169" s="190">
        <f>IF(N169="nulová",J169,0)</f>
        <v>0</v>
      </c>
      <c r="BJ169" s="15" t="s">
        <v>166</v>
      </c>
      <c r="BK169" s="190">
        <f>ROUND(I169*H169,2)</f>
        <v>0</v>
      </c>
      <c r="BL169" s="15" t="s">
        <v>217</v>
      </c>
      <c r="BM169" s="189" t="s">
        <v>657</v>
      </c>
    </row>
    <row r="170" s="12" customFormat="1" ht="22.8" customHeight="1">
      <c r="A170" s="12"/>
      <c r="B170" s="163"/>
      <c r="C170" s="12"/>
      <c r="D170" s="164" t="s">
        <v>75</v>
      </c>
      <c r="E170" s="174" t="s">
        <v>658</v>
      </c>
      <c r="F170" s="174" t="s">
        <v>659</v>
      </c>
      <c r="G170" s="12"/>
      <c r="H170" s="12"/>
      <c r="I170" s="166"/>
      <c r="J170" s="175">
        <f>BK170</f>
        <v>0</v>
      </c>
      <c r="K170" s="12"/>
      <c r="L170" s="163"/>
      <c r="M170" s="168"/>
      <c r="N170" s="169"/>
      <c r="O170" s="169"/>
      <c r="P170" s="170">
        <f>SUM(P171:P187)</f>
        <v>0</v>
      </c>
      <c r="Q170" s="169"/>
      <c r="R170" s="170">
        <f>SUM(R171:R187)</f>
        <v>0.65388328000000007</v>
      </c>
      <c r="S170" s="169"/>
      <c r="T170" s="171">
        <f>SUM(T171:T187)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164" t="s">
        <v>166</v>
      </c>
      <c r="AT170" s="172" t="s">
        <v>75</v>
      </c>
      <c r="AU170" s="172" t="s">
        <v>84</v>
      </c>
      <c r="AY170" s="164" t="s">
        <v>158</v>
      </c>
      <c r="BK170" s="173">
        <f>SUM(BK171:BK187)</f>
        <v>0</v>
      </c>
    </row>
    <row r="171" s="2" customFormat="1" ht="33" customHeight="1">
      <c r="A171" s="34"/>
      <c r="B171" s="176"/>
      <c r="C171" s="177" t="s">
        <v>289</v>
      </c>
      <c r="D171" s="177" t="s">
        <v>161</v>
      </c>
      <c r="E171" s="178" t="s">
        <v>660</v>
      </c>
      <c r="F171" s="179" t="s">
        <v>661</v>
      </c>
      <c r="G171" s="180" t="s">
        <v>164</v>
      </c>
      <c r="H171" s="181">
        <v>171.31</v>
      </c>
      <c r="I171" s="182"/>
      <c r="J171" s="183">
        <f>ROUND(I171*H171,2)</f>
        <v>0</v>
      </c>
      <c r="K171" s="184"/>
      <c r="L171" s="35"/>
      <c r="M171" s="185" t="s">
        <v>1</v>
      </c>
      <c r="N171" s="186" t="s">
        <v>42</v>
      </c>
      <c r="O171" s="78"/>
      <c r="P171" s="187">
        <f>O171*H171</f>
        <v>0</v>
      </c>
      <c r="Q171" s="187">
        <v>0</v>
      </c>
      <c r="R171" s="187">
        <f>Q171*H171</f>
        <v>0</v>
      </c>
      <c r="S171" s="187">
        <v>0</v>
      </c>
      <c r="T171" s="188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89" t="s">
        <v>217</v>
      </c>
      <c r="AT171" s="189" t="s">
        <v>161</v>
      </c>
      <c r="AU171" s="189" t="s">
        <v>166</v>
      </c>
      <c r="AY171" s="15" t="s">
        <v>158</v>
      </c>
      <c r="BE171" s="190">
        <f>IF(N171="základná",J171,0)</f>
        <v>0</v>
      </c>
      <c r="BF171" s="190">
        <f>IF(N171="znížená",J171,0)</f>
        <v>0</v>
      </c>
      <c r="BG171" s="190">
        <f>IF(N171="zákl. prenesená",J171,0)</f>
        <v>0</v>
      </c>
      <c r="BH171" s="190">
        <f>IF(N171="zníž. prenesená",J171,0)</f>
        <v>0</v>
      </c>
      <c r="BI171" s="190">
        <f>IF(N171="nulová",J171,0)</f>
        <v>0</v>
      </c>
      <c r="BJ171" s="15" t="s">
        <v>166</v>
      </c>
      <c r="BK171" s="190">
        <f>ROUND(I171*H171,2)</f>
        <v>0</v>
      </c>
      <c r="BL171" s="15" t="s">
        <v>217</v>
      </c>
      <c r="BM171" s="189" t="s">
        <v>662</v>
      </c>
    </row>
    <row r="172" s="2" customFormat="1">
      <c r="A172" s="34"/>
      <c r="B172" s="35"/>
      <c r="C172" s="34"/>
      <c r="D172" s="191" t="s">
        <v>229</v>
      </c>
      <c r="E172" s="34"/>
      <c r="F172" s="192" t="s">
        <v>663</v>
      </c>
      <c r="G172" s="34"/>
      <c r="H172" s="34"/>
      <c r="I172" s="193"/>
      <c r="J172" s="34"/>
      <c r="K172" s="34"/>
      <c r="L172" s="35"/>
      <c r="M172" s="194"/>
      <c r="N172" s="195"/>
      <c r="O172" s="78"/>
      <c r="P172" s="78"/>
      <c r="Q172" s="78"/>
      <c r="R172" s="78"/>
      <c r="S172" s="78"/>
      <c r="T172" s="79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T172" s="15" t="s">
        <v>229</v>
      </c>
      <c r="AU172" s="15" t="s">
        <v>166</v>
      </c>
    </row>
    <row r="173" s="2" customFormat="1" ht="16.5" customHeight="1">
      <c r="A173" s="34"/>
      <c r="B173" s="176"/>
      <c r="C173" s="196" t="s">
        <v>293</v>
      </c>
      <c r="D173" s="196" t="s">
        <v>264</v>
      </c>
      <c r="E173" s="197" t="s">
        <v>664</v>
      </c>
      <c r="F173" s="198" t="s">
        <v>665</v>
      </c>
      <c r="G173" s="199" t="s">
        <v>261</v>
      </c>
      <c r="H173" s="200">
        <v>6.8520000000000003</v>
      </c>
      <c r="I173" s="201"/>
      <c r="J173" s="202">
        <f>ROUND(I173*H173,2)</f>
        <v>0</v>
      </c>
      <c r="K173" s="203"/>
      <c r="L173" s="204"/>
      <c r="M173" s="205" t="s">
        <v>1</v>
      </c>
      <c r="N173" s="206" t="s">
        <v>42</v>
      </c>
      <c r="O173" s="78"/>
      <c r="P173" s="187">
        <f>O173*H173</f>
        <v>0</v>
      </c>
      <c r="Q173" s="187">
        <v>0.00075000000000000002</v>
      </c>
      <c r="R173" s="187">
        <f>Q173*H173</f>
        <v>0.0051390000000000003</v>
      </c>
      <c r="S173" s="187">
        <v>0</v>
      </c>
      <c r="T173" s="188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89" t="s">
        <v>285</v>
      </c>
      <c r="AT173" s="189" t="s">
        <v>264</v>
      </c>
      <c r="AU173" s="189" t="s">
        <v>166</v>
      </c>
      <c r="AY173" s="15" t="s">
        <v>158</v>
      </c>
      <c r="BE173" s="190">
        <f>IF(N173="základná",J173,0)</f>
        <v>0</v>
      </c>
      <c r="BF173" s="190">
        <f>IF(N173="znížená",J173,0)</f>
        <v>0</v>
      </c>
      <c r="BG173" s="190">
        <f>IF(N173="zákl. prenesená",J173,0)</f>
        <v>0</v>
      </c>
      <c r="BH173" s="190">
        <f>IF(N173="zníž. prenesená",J173,0)</f>
        <v>0</v>
      </c>
      <c r="BI173" s="190">
        <f>IF(N173="nulová",J173,0)</f>
        <v>0</v>
      </c>
      <c r="BJ173" s="15" t="s">
        <v>166</v>
      </c>
      <c r="BK173" s="190">
        <f>ROUND(I173*H173,2)</f>
        <v>0</v>
      </c>
      <c r="BL173" s="15" t="s">
        <v>217</v>
      </c>
      <c r="BM173" s="189" t="s">
        <v>666</v>
      </c>
    </row>
    <row r="174" s="2" customFormat="1" ht="21.75" customHeight="1">
      <c r="A174" s="34"/>
      <c r="B174" s="176"/>
      <c r="C174" s="196" t="s">
        <v>298</v>
      </c>
      <c r="D174" s="196" t="s">
        <v>264</v>
      </c>
      <c r="E174" s="197" t="s">
        <v>667</v>
      </c>
      <c r="F174" s="198" t="s">
        <v>668</v>
      </c>
      <c r="G174" s="199" t="s">
        <v>457</v>
      </c>
      <c r="H174" s="200">
        <v>1.3700000000000001</v>
      </c>
      <c r="I174" s="201"/>
      <c r="J174" s="202">
        <f>ROUND(I174*H174,2)</f>
        <v>0</v>
      </c>
      <c r="K174" s="203"/>
      <c r="L174" s="204"/>
      <c r="M174" s="205" t="s">
        <v>1</v>
      </c>
      <c r="N174" s="206" t="s">
        <v>42</v>
      </c>
      <c r="O174" s="78"/>
      <c r="P174" s="187">
        <f>O174*H174</f>
        <v>0</v>
      </c>
      <c r="Q174" s="187">
        <v>0.001</v>
      </c>
      <c r="R174" s="187">
        <f>Q174*H174</f>
        <v>0.0013700000000000001</v>
      </c>
      <c r="S174" s="187">
        <v>0</v>
      </c>
      <c r="T174" s="188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89" t="s">
        <v>285</v>
      </c>
      <c r="AT174" s="189" t="s">
        <v>264</v>
      </c>
      <c r="AU174" s="189" t="s">
        <v>166</v>
      </c>
      <c r="AY174" s="15" t="s">
        <v>158</v>
      </c>
      <c r="BE174" s="190">
        <f>IF(N174="základná",J174,0)</f>
        <v>0</v>
      </c>
      <c r="BF174" s="190">
        <f>IF(N174="znížená",J174,0)</f>
        <v>0</v>
      </c>
      <c r="BG174" s="190">
        <f>IF(N174="zákl. prenesená",J174,0)</f>
        <v>0</v>
      </c>
      <c r="BH174" s="190">
        <f>IF(N174="zníž. prenesená",J174,0)</f>
        <v>0</v>
      </c>
      <c r="BI174" s="190">
        <f>IF(N174="nulová",J174,0)</f>
        <v>0</v>
      </c>
      <c r="BJ174" s="15" t="s">
        <v>166</v>
      </c>
      <c r="BK174" s="190">
        <f>ROUND(I174*H174,2)</f>
        <v>0</v>
      </c>
      <c r="BL174" s="15" t="s">
        <v>217</v>
      </c>
      <c r="BM174" s="189" t="s">
        <v>669</v>
      </c>
    </row>
    <row r="175" s="2" customFormat="1" ht="24.15" customHeight="1">
      <c r="A175" s="34"/>
      <c r="B175" s="176"/>
      <c r="C175" s="196" t="s">
        <v>302</v>
      </c>
      <c r="D175" s="196" t="s">
        <v>264</v>
      </c>
      <c r="E175" s="197" t="s">
        <v>670</v>
      </c>
      <c r="F175" s="198" t="s">
        <v>671</v>
      </c>
      <c r="G175" s="199" t="s">
        <v>164</v>
      </c>
      <c r="H175" s="200">
        <v>197.00700000000001</v>
      </c>
      <c r="I175" s="201"/>
      <c r="J175" s="202">
        <f>ROUND(I175*H175,2)</f>
        <v>0</v>
      </c>
      <c r="K175" s="203"/>
      <c r="L175" s="204"/>
      <c r="M175" s="205" t="s">
        <v>1</v>
      </c>
      <c r="N175" s="206" t="s">
        <v>42</v>
      </c>
      <c r="O175" s="78"/>
      <c r="P175" s="187">
        <f>O175*H175</f>
        <v>0</v>
      </c>
      <c r="Q175" s="187">
        <v>0.0022000000000000001</v>
      </c>
      <c r="R175" s="187">
        <f>Q175*H175</f>
        <v>0.43341540000000006</v>
      </c>
      <c r="S175" s="187">
        <v>0</v>
      </c>
      <c r="T175" s="188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89" t="s">
        <v>285</v>
      </c>
      <c r="AT175" s="189" t="s">
        <v>264</v>
      </c>
      <c r="AU175" s="189" t="s">
        <v>166</v>
      </c>
      <c r="AY175" s="15" t="s">
        <v>158</v>
      </c>
      <c r="BE175" s="190">
        <f>IF(N175="základná",J175,0)</f>
        <v>0</v>
      </c>
      <c r="BF175" s="190">
        <f>IF(N175="znížená",J175,0)</f>
        <v>0</v>
      </c>
      <c r="BG175" s="190">
        <f>IF(N175="zákl. prenesená",J175,0)</f>
        <v>0</v>
      </c>
      <c r="BH175" s="190">
        <f>IF(N175="zníž. prenesená",J175,0)</f>
        <v>0</v>
      </c>
      <c r="BI175" s="190">
        <f>IF(N175="nulová",J175,0)</f>
        <v>0</v>
      </c>
      <c r="BJ175" s="15" t="s">
        <v>166</v>
      </c>
      <c r="BK175" s="190">
        <f>ROUND(I175*H175,2)</f>
        <v>0</v>
      </c>
      <c r="BL175" s="15" t="s">
        <v>217</v>
      </c>
      <c r="BM175" s="189" t="s">
        <v>672</v>
      </c>
    </row>
    <row r="176" s="2" customFormat="1" ht="24.15" customHeight="1">
      <c r="A176" s="34"/>
      <c r="B176" s="176"/>
      <c r="C176" s="177" t="s">
        <v>307</v>
      </c>
      <c r="D176" s="177" t="s">
        <v>161</v>
      </c>
      <c r="E176" s="178" t="s">
        <v>673</v>
      </c>
      <c r="F176" s="179" t="s">
        <v>674</v>
      </c>
      <c r="G176" s="180" t="s">
        <v>188</v>
      </c>
      <c r="H176" s="181">
        <v>120</v>
      </c>
      <c r="I176" s="182"/>
      <c r="J176" s="183">
        <f>ROUND(I176*H176,2)</f>
        <v>0</v>
      </c>
      <c r="K176" s="184"/>
      <c r="L176" s="35"/>
      <c r="M176" s="185" t="s">
        <v>1</v>
      </c>
      <c r="N176" s="186" t="s">
        <v>42</v>
      </c>
      <c r="O176" s="78"/>
      <c r="P176" s="187">
        <f>O176*H176</f>
        <v>0</v>
      </c>
      <c r="Q176" s="187">
        <v>2.0000000000000002E-05</v>
      </c>
      <c r="R176" s="187">
        <f>Q176*H176</f>
        <v>0.0024000000000000002</v>
      </c>
      <c r="S176" s="187">
        <v>0</v>
      </c>
      <c r="T176" s="188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89" t="s">
        <v>217</v>
      </c>
      <c r="AT176" s="189" t="s">
        <v>161</v>
      </c>
      <c r="AU176" s="189" t="s">
        <v>166</v>
      </c>
      <c r="AY176" s="15" t="s">
        <v>158</v>
      </c>
      <c r="BE176" s="190">
        <f>IF(N176="základná",J176,0)</f>
        <v>0</v>
      </c>
      <c r="BF176" s="190">
        <f>IF(N176="znížená",J176,0)</f>
        <v>0</v>
      </c>
      <c r="BG176" s="190">
        <f>IF(N176="zákl. prenesená",J176,0)</f>
        <v>0</v>
      </c>
      <c r="BH176" s="190">
        <f>IF(N176="zníž. prenesená",J176,0)</f>
        <v>0</v>
      </c>
      <c r="BI176" s="190">
        <f>IF(N176="nulová",J176,0)</f>
        <v>0</v>
      </c>
      <c r="BJ176" s="15" t="s">
        <v>166</v>
      </c>
      <c r="BK176" s="190">
        <f>ROUND(I176*H176,2)</f>
        <v>0</v>
      </c>
      <c r="BL176" s="15" t="s">
        <v>217</v>
      </c>
      <c r="BM176" s="189" t="s">
        <v>675</v>
      </c>
    </row>
    <row r="177" s="2" customFormat="1" ht="24.15" customHeight="1">
      <c r="A177" s="34"/>
      <c r="B177" s="176"/>
      <c r="C177" s="196" t="s">
        <v>311</v>
      </c>
      <c r="D177" s="196" t="s">
        <v>264</v>
      </c>
      <c r="E177" s="197" t="s">
        <v>676</v>
      </c>
      <c r="F177" s="198" t="s">
        <v>677</v>
      </c>
      <c r="G177" s="199" t="s">
        <v>188</v>
      </c>
      <c r="H177" s="200">
        <v>126</v>
      </c>
      <c r="I177" s="201"/>
      <c r="J177" s="202">
        <f>ROUND(I177*H177,2)</f>
        <v>0</v>
      </c>
      <c r="K177" s="203"/>
      <c r="L177" s="204"/>
      <c r="M177" s="205" t="s">
        <v>1</v>
      </c>
      <c r="N177" s="206" t="s">
        <v>42</v>
      </c>
      <c r="O177" s="78"/>
      <c r="P177" s="187">
        <f>O177*H177</f>
        <v>0</v>
      </c>
      <c r="Q177" s="187">
        <v>0.00069999999999999999</v>
      </c>
      <c r="R177" s="187">
        <f>Q177*H177</f>
        <v>0.088200000000000001</v>
      </c>
      <c r="S177" s="187">
        <v>0</v>
      </c>
      <c r="T177" s="188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189" t="s">
        <v>285</v>
      </c>
      <c r="AT177" s="189" t="s">
        <v>264</v>
      </c>
      <c r="AU177" s="189" t="s">
        <v>166</v>
      </c>
      <c r="AY177" s="15" t="s">
        <v>158</v>
      </c>
      <c r="BE177" s="190">
        <f>IF(N177="základná",J177,0)</f>
        <v>0</v>
      </c>
      <c r="BF177" s="190">
        <f>IF(N177="znížená",J177,0)</f>
        <v>0</v>
      </c>
      <c r="BG177" s="190">
        <f>IF(N177="zákl. prenesená",J177,0)</f>
        <v>0</v>
      </c>
      <c r="BH177" s="190">
        <f>IF(N177="zníž. prenesená",J177,0)</f>
        <v>0</v>
      </c>
      <c r="BI177" s="190">
        <f>IF(N177="nulová",J177,0)</f>
        <v>0</v>
      </c>
      <c r="BJ177" s="15" t="s">
        <v>166</v>
      </c>
      <c r="BK177" s="190">
        <f>ROUND(I177*H177,2)</f>
        <v>0</v>
      </c>
      <c r="BL177" s="15" t="s">
        <v>217</v>
      </c>
      <c r="BM177" s="189" t="s">
        <v>678</v>
      </c>
    </row>
    <row r="178" s="2" customFormat="1" ht="24.15" customHeight="1">
      <c r="A178" s="34"/>
      <c r="B178" s="176"/>
      <c r="C178" s="177" t="s">
        <v>317</v>
      </c>
      <c r="D178" s="177" t="s">
        <v>161</v>
      </c>
      <c r="E178" s="178" t="s">
        <v>679</v>
      </c>
      <c r="F178" s="179" t="s">
        <v>680</v>
      </c>
      <c r="G178" s="180" t="s">
        <v>188</v>
      </c>
      <c r="H178" s="181">
        <v>90.400000000000006</v>
      </c>
      <c r="I178" s="182"/>
      <c r="J178" s="183">
        <f>ROUND(I178*H178,2)</f>
        <v>0</v>
      </c>
      <c r="K178" s="184"/>
      <c r="L178" s="35"/>
      <c r="M178" s="185" t="s">
        <v>1</v>
      </c>
      <c r="N178" s="186" t="s">
        <v>42</v>
      </c>
      <c r="O178" s="78"/>
      <c r="P178" s="187">
        <f>O178*H178</f>
        <v>0</v>
      </c>
      <c r="Q178" s="187">
        <v>2.495E-05</v>
      </c>
      <c r="R178" s="187">
        <f>Q178*H178</f>
        <v>0.0022554800000000002</v>
      </c>
      <c r="S178" s="187">
        <v>0</v>
      </c>
      <c r="T178" s="188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89" t="s">
        <v>217</v>
      </c>
      <c r="AT178" s="189" t="s">
        <v>161</v>
      </c>
      <c r="AU178" s="189" t="s">
        <v>166</v>
      </c>
      <c r="AY178" s="15" t="s">
        <v>158</v>
      </c>
      <c r="BE178" s="190">
        <f>IF(N178="základná",J178,0)</f>
        <v>0</v>
      </c>
      <c r="BF178" s="190">
        <f>IF(N178="znížená",J178,0)</f>
        <v>0</v>
      </c>
      <c r="BG178" s="190">
        <f>IF(N178="zákl. prenesená",J178,0)</f>
        <v>0</v>
      </c>
      <c r="BH178" s="190">
        <f>IF(N178="zníž. prenesená",J178,0)</f>
        <v>0</v>
      </c>
      <c r="BI178" s="190">
        <f>IF(N178="nulová",J178,0)</f>
        <v>0</v>
      </c>
      <c r="BJ178" s="15" t="s">
        <v>166</v>
      </c>
      <c r="BK178" s="190">
        <f>ROUND(I178*H178,2)</f>
        <v>0</v>
      </c>
      <c r="BL178" s="15" t="s">
        <v>217</v>
      </c>
      <c r="BM178" s="189" t="s">
        <v>681</v>
      </c>
    </row>
    <row r="179" s="2" customFormat="1" ht="33" customHeight="1">
      <c r="A179" s="34"/>
      <c r="B179" s="176"/>
      <c r="C179" s="196" t="s">
        <v>325</v>
      </c>
      <c r="D179" s="196" t="s">
        <v>264</v>
      </c>
      <c r="E179" s="197" t="s">
        <v>682</v>
      </c>
      <c r="F179" s="198" t="s">
        <v>683</v>
      </c>
      <c r="G179" s="199" t="s">
        <v>188</v>
      </c>
      <c r="H179" s="200">
        <v>94.920000000000002</v>
      </c>
      <c r="I179" s="201"/>
      <c r="J179" s="202">
        <f>ROUND(I179*H179,2)</f>
        <v>0</v>
      </c>
      <c r="K179" s="203"/>
      <c r="L179" s="204"/>
      <c r="M179" s="205" t="s">
        <v>1</v>
      </c>
      <c r="N179" s="206" t="s">
        <v>42</v>
      </c>
      <c r="O179" s="78"/>
      <c r="P179" s="187">
        <f>O179*H179</f>
        <v>0</v>
      </c>
      <c r="Q179" s="187">
        <v>0.00069999999999999999</v>
      </c>
      <c r="R179" s="187">
        <f>Q179*H179</f>
        <v>0.066444000000000003</v>
      </c>
      <c r="S179" s="187">
        <v>0</v>
      </c>
      <c r="T179" s="188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89" t="s">
        <v>285</v>
      </c>
      <c r="AT179" s="189" t="s">
        <v>264</v>
      </c>
      <c r="AU179" s="189" t="s">
        <v>166</v>
      </c>
      <c r="AY179" s="15" t="s">
        <v>158</v>
      </c>
      <c r="BE179" s="190">
        <f>IF(N179="základná",J179,0)</f>
        <v>0</v>
      </c>
      <c r="BF179" s="190">
        <f>IF(N179="znížená",J179,0)</f>
        <v>0</v>
      </c>
      <c r="BG179" s="190">
        <f>IF(N179="zákl. prenesená",J179,0)</f>
        <v>0</v>
      </c>
      <c r="BH179" s="190">
        <f>IF(N179="zníž. prenesená",J179,0)</f>
        <v>0</v>
      </c>
      <c r="BI179" s="190">
        <f>IF(N179="nulová",J179,0)</f>
        <v>0</v>
      </c>
      <c r="BJ179" s="15" t="s">
        <v>166</v>
      </c>
      <c r="BK179" s="190">
        <f>ROUND(I179*H179,2)</f>
        <v>0</v>
      </c>
      <c r="BL179" s="15" t="s">
        <v>217</v>
      </c>
      <c r="BM179" s="189" t="s">
        <v>684</v>
      </c>
    </row>
    <row r="180" s="2" customFormat="1" ht="37.8" customHeight="1">
      <c r="A180" s="34"/>
      <c r="B180" s="176"/>
      <c r="C180" s="177" t="s">
        <v>329</v>
      </c>
      <c r="D180" s="177" t="s">
        <v>161</v>
      </c>
      <c r="E180" s="178" t="s">
        <v>685</v>
      </c>
      <c r="F180" s="179" t="s">
        <v>686</v>
      </c>
      <c r="G180" s="180" t="s">
        <v>164</v>
      </c>
      <c r="H180" s="181">
        <v>171.31</v>
      </c>
      <c r="I180" s="182"/>
      <c r="J180" s="183">
        <f>ROUND(I180*H180,2)</f>
        <v>0</v>
      </c>
      <c r="K180" s="184"/>
      <c r="L180" s="35"/>
      <c r="M180" s="185" t="s">
        <v>1</v>
      </c>
      <c r="N180" s="186" t="s">
        <v>42</v>
      </c>
      <c r="O180" s="78"/>
      <c r="P180" s="187">
        <f>O180*H180</f>
        <v>0</v>
      </c>
      <c r="Q180" s="187">
        <v>0</v>
      </c>
      <c r="R180" s="187">
        <f>Q180*H180</f>
        <v>0</v>
      </c>
      <c r="S180" s="187">
        <v>0</v>
      </c>
      <c r="T180" s="188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89" t="s">
        <v>217</v>
      </c>
      <c r="AT180" s="189" t="s">
        <v>161</v>
      </c>
      <c r="AU180" s="189" t="s">
        <v>166</v>
      </c>
      <c r="AY180" s="15" t="s">
        <v>158</v>
      </c>
      <c r="BE180" s="190">
        <f>IF(N180="základná",J180,0)</f>
        <v>0</v>
      </c>
      <c r="BF180" s="190">
        <f>IF(N180="znížená",J180,0)</f>
        <v>0</v>
      </c>
      <c r="BG180" s="190">
        <f>IF(N180="zákl. prenesená",J180,0)</f>
        <v>0</v>
      </c>
      <c r="BH180" s="190">
        <f>IF(N180="zníž. prenesená",J180,0)</f>
        <v>0</v>
      </c>
      <c r="BI180" s="190">
        <f>IF(N180="nulová",J180,0)</f>
        <v>0</v>
      </c>
      <c r="BJ180" s="15" t="s">
        <v>166</v>
      </c>
      <c r="BK180" s="190">
        <f>ROUND(I180*H180,2)</f>
        <v>0</v>
      </c>
      <c r="BL180" s="15" t="s">
        <v>217</v>
      </c>
      <c r="BM180" s="189" t="s">
        <v>687</v>
      </c>
    </row>
    <row r="181" s="2" customFormat="1" ht="16.5" customHeight="1">
      <c r="A181" s="34"/>
      <c r="B181" s="176"/>
      <c r="C181" s="196" t="s">
        <v>333</v>
      </c>
      <c r="D181" s="196" t="s">
        <v>264</v>
      </c>
      <c r="E181" s="197" t="s">
        <v>688</v>
      </c>
      <c r="F181" s="198" t="s">
        <v>689</v>
      </c>
      <c r="G181" s="199" t="s">
        <v>164</v>
      </c>
      <c r="H181" s="200">
        <v>197.00700000000001</v>
      </c>
      <c r="I181" s="201"/>
      <c r="J181" s="202">
        <f>ROUND(I181*H181,2)</f>
        <v>0</v>
      </c>
      <c r="K181" s="203"/>
      <c r="L181" s="204"/>
      <c r="M181" s="205" t="s">
        <v>1</v>
      </c>
      <c r="N181" s="206" t="s">
        <v>42</v>
      </c>
      <c r="O181" s="78"/>
      <c r="P181" s="187">
        <f>O181*H181</f>
        <v>0</v>
      </c>
      <c r="Q181" s="187">
        <v>0.00020000000000000001</v>
      </c>
      <c r="R181" s="187">
        <f>Q181*H181</f>
        <v>0.039401400000000003</v>
      </c>
      <c r="S181" s="187">
        <v>0</v>
      </c>
      <c r="T181" s="188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89" t="s">
        <v>285</v>
      </c>
      <c r="AT181" s="189" t="s">
        <v>264</v>
      </c>
      <c r="AU181" s="189" t="s">
        <v>166</v>
      </c>
      <c r="AY181" s="15" t="s">
        <v>158</v>
      </c>
      <c r="BE181" s="190">
        <f>IF(N181="základná",J181,0)</f>
        <v>0</v>
      </c>
      <c r="BF181" s="190">
        <f>IF(N181="znížená",J181,0)</f>
        <v>0</v>
      </c>
      <c r="BG181" s="190">
        <f>IF(N181="zákl. prenesená",J181,0)</f>
        <v>0</v>
      </c>
      <c r="BH181" s="190">
        <f>IF(N181="zníž. prenesená",J181,0)</f>
        <v>0</v>
      </c>
      <c r="BI181" s="190">
        <f>IF(N181="nulová",J181,0)</f>
        <v>0</v>
      </c>
      <c r="BJ181" s="15" t="s">
        <v>166</v>
      </c>
      <c r="BK181" s="190">
        <f>ROUND(I181*H181,2)</f>
        <v>0</v>
      </c>
      <c r="BL181" s="15" t="s">
        <v>217</v>
      </c>
      <c r="BM181" s="189" t="s">
        <v>690</v>
      </c>
    </row>
    <row r="182" s="2" customFormat="1" ht="16.5" customHeight="1">
      <c r="A182" s="34"/>
      <c r="B182" s="176"/>
      <c r="C182" s="177" t="s">
        <v>338</v>
      </c>
      <c r="D182" s="177" t="s">
        <v>161</v>
      </c>
      <c r="E182" s="178" t="s">
        <v>691</v>
      </c>
      <c r="F182" s="179" t="s">
        <v>692</v>
      </c>
      <c r="G182" s="180" t="s">
        <v>261</v>
      </c>
      <c r="H182" s="181">
        <v>20</v>
      </c>
      <c r="I182" s="182"/>
      <c r="J182" s="183">
        <f>ROUND(I182*H182,2)</f>
        <v>0</v>
      </c>
      <c r="K182" s="184"/>
      <c r="L182" s="35"/>
      <c r="M182" s="185" t="s">
        <v>1</v>
      </c>
      <c r="N182" s="186" t="s">
        <v>42</v>
      </c>
      <c r="O182" s="78"/>
      <c r="P182" s="187">
        <f>O182*H182</f>
        <v>0</v>
      </c>
      <c r="Q182" s="187">
        <v>0.00014124999999999999</v>
      </c>
      <c r="R182" s="187">
        <f>Q182*H182</f>
        <v>0.0028249999999999998</v>
      </c>
      <c r="S182" s="187">
        <v>0</v>
      </c>
      <c r="T182" s="188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89" t="s">
        <v>217</v>
      </c>
      <c r="AT182" s="189" t="s">
        <v>161</v>
      </c>
      <c r="AU182" s="189" t="s">
        <v>166</v>
      </c>
      <c r="AY182" s="15" t="s">
        <v>158</v>
      </c>
      <c r="BE182" s="190">
        <f>IF(N182="základná",J182,0)</f>
        <v>0</v>
      </c>
      <c r="BF182" s="190">
        <f>IF(N182="znížená",J182,0)</f>
        <v>0</v>
      </c>
      <c r="BG182" s="190">
        <f>IF(N182="zákl. prenesená",J182,0)</f>
        <v>0</v>
      </c>
      <c r="BH182" s="190">
        <f>IF(N182="zníž. prenesená",J182,0)</f>
        <v>0</v>
      </c>
      <c r="BI182" s="190">
        <f>IF(N182="nulová",J182,0)</f>
        <v>0</v>
      </c>
      <c r="BJ182" s="15" t="s">
        <v>166</v>
      </c>
      <c r="BK182" s="190">
        <f>ROUND(I182*H182,2)</f>
        <v>0</v>
      </c>
      <c r="BL182" s="15" t="s">
        <v>217</v>
      </c>
      <c r="BM182" s="189" t="s">
        <v>693</v>
      </c>
    </row>
    <row r="183" s="2" customFormat="1" ht="24.15" customHeight="1">
      <c r="A183" s="34"/>
      <c r="B183" s="176"/>
      <c r="C183" s="177" t="s">
        <v>342</v>
      </c>
      <c r="D183" s="177" t="s">
        <v>161</v>
      </c>
      <c r="E183" s="178" t="s">
        <v>694</v>
      </c>
      <c r="F183" s="179" t="s">
        <v>695</v>
      </c>
      <c r="G183" s="180" t="s">
        <v>261</v>
      </c>
      <c r="H183" s="181">
        <v>4</v>
      </c>
      <c r="I183" s="182"/>
      <c r="J183" s="183">
        <f>ROUND(I183*H183,2)</f>
        <v>0</v>
      </c>
      <c r="K183" s="184"/>
      <c r="L183" s="35"/>
      <c r="M183" s="185" t="s">
        <v>1</v>
      </c>
      <c r="N183" s="186" t="s">
        <v>42</v>
      </c>
      <c r="O183" s="78"/>
      <c r="P183" s="187">
        <f>O183*H183</f>
        <v>0</v>
      </c>
      <c r="Q183" s="187">
        <v>0.00014124999999999999</v>
      </c>
      <c r="R183" s="187">
        <f>Q183*H183</f>
        <v>0.00056499999999999996</v>
      </c>
      <c r="S183" s="187">
        <v>0</v>
      </c>
      <c r="T183" s="188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89" t="s">
        <v>217</v>
      </c>
      <c r="AT183" s="189" t="s">
        <v>161</v>
      </c>
      <c r="AU183" s="189" t="s">
        <v>166</v>
      </c>
      <c r="AY183" s="15" t="s">
        <v>158</v>
      </c>
      <c r="BE183" s="190">
        <f>IF(N183="základná",J183,0)</f>
        <v>0</v>
      </c>
      <c r="BF183" s="190">
        <f>IF(N183="znížená",J183,0)</f>
        <v>0</v>
      </c>
      <c r="BG183" s="190">
        <f>IF(N183="zákl. prenesená",J183,0)</f>
        <v>0</v>
      </c>
      <c r="BH183" s="190">
        <f>IF(N183="zníž. prenesená",J183,0)</f>
        <v>0</v>
      </c>
      <c r="BI183" s="190">
        <f>IF(N183="nulová",J183,0)</f>
        <v>0</v>
      </c>
      <c r="BJ183" s="15" t="s">
        <v>166</v>
      </c>
      <c r="BK183" s="190">
        <f>ROUND(I183*H183,2)</f>
        <v>0</v>
      </c>
      <c r="BL183" s="15" t="s">
        <v>217</v>
      </c>
      <c r="BM183" s="189" t="s">
        <v>696</v>
      </c>
    </row>
    <row r="184" s="2" customFormat="1" ht="24.15" customHeight="1">
      <c r="A184" s="34"/>
      <c r="B184" s="176"/>
      <c r="C184" s="196" t="s">
        <v>346</v>
      </c>
      <c r="D184" s="196" t="s">
        <v>264</v>
      </c>
      <c r="E184" s="197" t="s">
        <v>670</v>
      </c>
      <c r="F184" s="198" t="s">
        <v>671</v>
      </c>
      <c r="G184" s="199" t="s">
        <v>164</v>
      </c>
      <c r="H184" s="200">
        <v>1.1399999999999999</v>
      </c>
      <c r="I184" s="201"/>
      <c r="J184" s="202">
        <f>ROUND(I184*H184,2)</f>
        <v>0</v>
      </c>
      <c r="K184" s="203"/>
      <c r="L184" s="204"/>
      <c r="M184" s="205" t="s">
        <v>1</v>
      </c>
      <c r="N184" s="206" t="s">
        <v>42</v>
      </c>
      <c r="O184" s="78"/>
      <c r="P184" s="187">
        <f>O184*H184</f>
        <v>0</v>
      </c>
      <c r="Q184" s="187">
        <v>0.0022000000000000001</v>
      </c>
      <c r="R184" s="187">
        <f>Q184*H184</f>
        <v>0.0025079999999999998</v>
      </c>
      <c r="S184" s="187">
        <v>0</v>
      </c>
      <c r="T184" s="188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89" t="s">
        <v>285</v>
      </c>
      <c r="AT184" s="189" t="s">
        <v>264</v>
      </c>
      <c r="AU184" s="189" t="s">
        <v>166</v>
      </c>
      <c r="AY184" s="15" t="s">
        <v>158</v>
      </c>
      <c r="BE184" s="190">
        <f>IF(N184="základná",J184,0)</f>
        <v>0</v>
      </c>
      <c r="BF184" s="190">
        <f>IF(N184="znížená",J184,0)</f>
        <v>0</v>
      </c>
      <c r="BG184" s="190">
        <f>IF(N184="zákl. prenesená",J184,0)</f>
        <v>0</v>
      </c>
      <c r="BH184" s="190">
        <f>IF(N184="zníž. prenesená",J184,0)</f>
        <v>0</v>
      </c>
      <c r="BI184" s="190">
        <f>IF(N184="nulová",J184,0)</f>
        <v>0</v>
      </c>
      <c r="BJ184" s="15" t="s">
        <v>166</v>
      </c>
      <c r="BK184" s="190">
        <f>ROUND(I184*H184,2)</f>
        <v>0</v>
      </c>
      <c r="BL184" s="15" t="s">
        <v>217</v>
      </c>
      <c r="BM184" s="189" t="s">
        <v>697</v>
      </c>
    </row>
    <row r="185" s="2" customFormat="1" ht="24.15" customHeight="1">
      <c r="A185" s="34"/>
      <c r="B185" s="176"/>
      <c r="C185" s="177" t="s">
        <v>350</v>
      </c>
      <c r="D185" s="177" t="s">
        <v>161</v>
      </c>
      <c r="E185" s="178" t="s">
        <v>698</v>
      </c>
      <c r="F185" s="179" t="s">
        <v>699</v>
      </c>
      <c r="G185" s="180" t="s">
        <v>261</v>
      </c>
      <c r="H185" s="181">
        <v>24</v>
      </c>
      <c r="I185" s="182"/>
      <c r="J185" s="183">
        <f>ROUND(I185*H185,2)</f>
        <v>0</v>
      </c>
      <c r="K185" s="184"/>
      <c r="L185" s="35"/>
      <c r="M185" s="185" t="s">
        <v>1</v>
      </c>
      <c r="N185" s="186" t="s">
        <v>42</v>
      </c>
      <c r="O185" s="78"/>
      <c r="P185" s="187">
        <f>O185*H185</f>
        <v>0</v>
      </c>
      <c r="Q185" s="187">
        <v>1.0000000000000001E-05</v>
      </c>
      <c r="R185" s="187">
        <f>Q185*H185</f>
        <v>0.00024000000000000003</v>
      </c>
      <c r="S185" s="187">
        <v>0</v>
      </c>
      <c r="T185" s="188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89" t="s">
        <v>217</v>
      </c>
      <c r="AT185" s="189" t="s">
        <v>161</v>
      </c>
      <c r="AU185" s="189" t="s">
        <v>166</v>
      </c>
      <c r="AY185" s="15" t="s">
        <v>158</v>
      </c>
      <c r="BE185" s="190">
        <f>IF(N185="základná",J185,0)</f>
        <v>0</v>
      </c>
      <c r="BF185" s="190">
        <f>IF(N185="znížená",J185,0)</f>
        <v>0</v>
      </c>
      <c r="BG185" s="190">
        <f>IF(N185="zákl. prenesená",J185,0)</f>
        <v>0</v>
      </c>
      <c r="BH185" s="190">
        <f>IF(N185="zníž. prenesená",J185,0)</f>
        <v>0</v>
      </c>
      <c r="BI185" s="190">
        <f>IF(N185="nulová",J185,0)</f>
        <v>0</v>
      </c>
      <c r="BJ185" s="15" t="s">
        <v>166</v>
      </c>
      <c r="BK185" s="190">
        <f>ROUND(I185*H185,2)</f>
        <v>0</v>
      </c>
      <c r="BL185" s="15" t="s">
        <v>217</v>
      </c>
      <c r="BM185" s="189" t="s">
        <v>700</v>
      </c>
    </row>
    <row r="186" s="2" customFormat="1" ht="16.5" customHeight="1">
      <c r="A186" s="34"/>
      <c r="B186" s="176"/>
      <c r="C186" s="196" t="s">
        <v>355</v>
      </c>
      <c r="D186" s="196" t="s">
        <v>264</v>
      </c>
      <c r="E186" s="197" t="s">
        <v>701</v>
      </c>
      <c r="F186" s="198" t="s">
        <v>702</v>
      </c>
      <c r="G186" s="199" t="s">
        <v>261</v>
      </c>
      <c r="H186" s="200">
        <v>24</v>
      </c>
      <c r="I186" s="201"/>
      <c r="J186" s="202">
        <f>ROUND(I186*H186,2)</f>
        <v>0</v>
      </c>
      <c r="K186" s="203"/>
      <c r="L186" s="204"/>
      <c r="M186" s="205" t="s">
        <v>1</v>
      </c>
      <c r="N186" s="206" t="s">
        <v>42</v>
      </c>
      <c r="O186" s="78"/>
      <c r="P186" s="187">
        <f>O186*H186</f>
        <v>0</v>
      </c>
      <c r="Q186" s="187">
        <v>0.00038000000000000002</v>
      </c>
      <c r="R186" s="187">
        <f>Q186*H186</f>
        <v>0.0091199999999999996</v>
      </c>
      <c r="S186" s="187">
        <v>0</v>
      </c>
      <c r="T186" s="188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189" t="s">
        <v>285</v>
      </c>
      <c r="AT186" s="189" t="s">
        <v>264</v>
      </c>
      <c r="AU186" s="189" t="s">
        <v>166</v>
      </c>
      <c r="AY186" s="15" t="s">
        <v>158</v>
      </c>
      <c r="BE186" s="190">
        <f>IF(N186="základná",J186,0)</f>
        <v>0</v>
      </c>
      <c r="BF186" s="190">
        <f>IF(N186="znížená",J186,0)</f>
        <v>0</v>
      </c>
      <c r="BG186" s="190">
        <f>IF(N186="zákl. prenesená",J186,0)</f>
        <v>0</v>
      </c>
      <c r="BH186" s="190">
        <f>IF(N186="zníž. prenesená",J186,0)</f>
        <v>0</v>
      </c>
      <c r="BI186" s="190">
        <f>IF(N186="nulová",J186,0)</f>
        <v>0</v>
      </c>
      <c r="BJ186" s="15" t="s">
        <v>166</v>
      </c>
      <c r="BK186" s="190">
        <f>ROUND(I186*H186,2)</f>
        <v>0</v>
      </c>
      <c r="BL186" s="15" t="s">
        <v>217</v>
      </c>
      <c r="BM186" s="189" t="s">
        <v>703</v>
      </c>
    </row>
    <row r="187" s="2" customFormat="1" ht="24.15" customHeight="1">
      <c r="A187" s="34"/>
      <c r="B187" s="176"/>
      <c r="C187" s="177" t="s">
        <v>362</v>
      </c>
      <c r="D187" s="177" t="s">
        <v>161</v>
      </c>
      <c r="E187" s="178" t="s">
        <v>704</v>
      </c>
      <c r="F187" s="179" t="s">
        <v>705</v>
      </c>
      <c r="G187" s="180" t="s">
        <v>358</v>
      </c>
      <c r="H187" s="207"/>
      <c r="I187" s="182"/>
      <c r="J187" s="183">
        <f>ROUND(I187*H187,2)</f>
        <v>0</v>
      </c>
      <c r="K187" s="184"/>
      <c r="L187" s="35"/>
      <c r="M187" s="185" t="s">
        <v>1</v>
      </c>
      <c r="N187" s="186" t="s">
        <v>42</v>
      </c>
      <c r="O187" s="78"/>
      <c r="P187" s="187">
        <f>O187*H187</f>
        <v>0</v>
      </c>
      <c r="Q187" s="187">
        <v>0</v>
      </c>
      <c r="R187" s="187">
        <f>Q187*H187</f>
        <v>0</v>
      </c>
      <c r="S187" s="187">
        <v>0</v>
      </c>
      <c r="T187" s="188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89" t="s">
        <v>217</v>
      </c>
      <c r="AT187" s="189" t="s">
        <v>161</v>
      </c>
      <c r="AU187" s="189" t="s">
        <v>166</v>
      </c>
      <c r="AY187" s="15" t="s">
        <v>158</v>
      </c>
      <c r="BE187" s="190">
        <f>IF(N187="základná",J187,0)</f>
        <v>0</v>
      </c>
      <c r="BF187" s="190">
        <f>IF(N187="znížená",J187,0)</f>
        <v>0</v>
      </c>
      <c r="BG187" s="190">
        <f>IF(N187="zákl. prenesená",J187,0)</f>
        <v>0</v>
      </c>
      <c r="BH187" s="190">
        <f>IF(N187="zníž. prenesená",J187,0)</f>
        <v>0</v>
      </c>
      <c r="BI187" s="190">
        <f>IF(N187="nulová",J187,0)</f>
        <v>0</v>
      </c>
      <c r="BJ187" s="15" t="s">
        <v>166</v>
      </c>
      <c r="BK187" s="190">
        <f>ROUND(I187*H187,2)</f>
        <v>0</v>
      </c>
      <c r="BL187" s="15" t="s">
        <v>217</v>
      </c>
      <c r="BM187" s="189" t="s">
        <v>706</v>
      </c>
    </row>
    <row r="188" s="12" customFormat="1" ht="22.8" customHeight="1">
      <c r="A188" s="12"/>
      <c r="B188" s="163"/>
      <c r="C188" s="12"/>
      <c r="D188" s="164" t="s">
        <v>75</v>
      </c>
      <c r="E188" s="174" t="s">
        <v>544</v>
      </c>
      <c r="F188" s="174" t="s">
        <v>545</v>
      </c>
      <c r="G188" s="12"/>
      <c r="H188" s="12"/>
      <c r="I188" s="166"/>
      <c r="J188" s="175">
        <f>BK188</f>
        <v>0</v>
      </c>
      <c r="K188" s="12"/>
      <c r="L188" s="163"/>
      <c r="M188" s="168"/>
      <c r="N188" s="169"/>
      <c r="O188" s="169"/>
      <c r="P188" s="170">
        <f>SUM(P189:P193)</f>
        <v>0</v>
      </c>
      <c r="Q188" s="169"/>
      <c r="R188" s="170">
        <f>SUM(R189:R193)</f>
        <v>1.7156955199999999</v>
      </c>
      <c r="S188" s="169"/>
      <c r="T188" s="171">
        <f>SUM(T189:T193)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164" t="s">
        <v>166</v>
      </c>
      <c r="AT188" s="172" t="s">
        <v>75</v>
      </c>
      <c r="AU188" s="172" t="s">
        <v>84</v>
      </c>
      <c r="AY188" s="164" t="s">
        <v>158</v>
      </c>
      <c r="BK188" s="173">
        <f>SUM(BK189:BK193)</f>
        <v>0</v>
      </c>
    </row>
    <row r="189" s="2" customFormat="1" ht="24.15" customHeight="1">
      <c r="A189" s="34"/>
      <c r="B189" s="176"/>
      <c r="C189" s="177" t="s">
        <v>367</v>
      </c>
      <c r="D189" s="177" t="s">
        <v>161</v>
      </c>
      <c r="E189" s="178" t="s">
        <v>707</v>
      </c>
      <c r="F189" s="179" t="s">
        <v>708</v>
      </c>
      <c r="G189" s="180" t="s">
        <v>164</v>
      </c>
      <c r="H189" s="181">
        <v>139</v>
      </c>
      <c r="I189" s="182"/>
      <c r="J189" s="183">
        <f>ROUND(I189*H189,2)</f>
        <v>0</v>
      </c>
      <c r="K189" s="184"/>
      <c r="L189" s="35"/>
      <c r="M189" s="185" t="s">
        <v>1</v>
      </c>
      <c r="N189" s="186" t="s">
        <v>42</v>
      </c>
      <c r="O189" s="78"/>
      <c r="P189" s="187">
        <f>O189*H189</f>
        <v>0</v>
      </c>
      <c r="Q189" s="187">
        <v>0.0050000000000000001</v>
      </c>
      <c r="R189" s="187">
        <f>Q189*H189</f>
        <v>0.69500000000000006</v>
      </c>
      <c r="S189" s="187">
        <v>0</v>
      </c>
      <c r="T189" s="188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189" t="s">
        <v>217</v>
      </c>
      <c r="AT189" s="189" t="s">
        <v>161</v>
      </c>
      <c r="AU189" s="189" t="s">
        <v>166</v>
      </c>
      <c r="AY189" s="15" t="s">
        <v>158</v>
      </c>
      <c r="BE189" s="190">
        <f>IF(N189="základná",J189,0)</f>
        <v>0</v>
      </c>
      <c r="BF189" s="190">
        <f>IF(N189="znížená",J189,0)</f>
        <v>0</v>
      </c>
      <c r="BG189" s="190">
        <f>IF(N189="zákl. prenesená",J189,0)</f>
        <v>0</v>
      </c>
      <c r="BH189" s="190">
        <f>IF(N189="zníž. prenesená",J189,0)</f>
        <v>0</v>
      </c>
      <c r="BI189" s="190">
        <f>IF(N189="nulová",J189,0)</f>
        <v>0</v>
      </c>
      <c r="BJ189" s="15" t="s">
        <v>166</v>
      </c>
      <c r="BK189" s="190">
        <f>ROUND(I189*H189,2)</f>
        <v>0</v>
      </c>
      <c r="BL189" s="15" t="s">
        <v>217</v>
      </c>
      <c r="BM189" s="189" t="s">
        <v>709</v>
      </c>
    </row>
    <row r="190" s="2" customFormat="1" ht="24.15" customHeight="1">
      <c r="A190" s="34"/>
      <c r="B190" s="176"/>
      <c r="C190" s="196" t="s">
        <v>371</v>
      </c>
      <c r="D190" s="196" t="s">
        <v>264</v>
      </c>
      <c r="E190" s="197" t="s">
        <v>710</v>
      </c>
      <c r="F190" s="198" t="s">
        <v>711</v>
      </c>
      <c r="G190" s="199" t="s">
        <v>164</v>
      </c>
      <c r="H190" s="200">
        <v>141.78</v>
      </c>
      <c r="I190" s="201"/>
      <c r="J190" s="202">
        <f>ROUND(I190*H190,2)</f>
        <v>0</v>
      </c>
      <c r="K190" s="203"/>
      <c r="L190" s="204"/>
      <c r="M190" s="205" t="s">
        <v>1</v>
      </c>
      <c r="N190" s="206" t="s">
        <v>42</v>
      </c>
      <c r="O190" s="78"/>
      <c r="P190" s="187">
        <f>O190*H190</f>
        <v>0</v>
      </c>
      <c r="Q190" s="187">
        <v>0.0063800000000000003</v>
      </c>
      <c r="R190" s="187">
        <f>Q190*H190</f>
        <v>0.90455640000000004</v>
      </c>
      <c r="S190" s="187">
        <v>0</v>
      </c>
      <c r="T190" s="188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89" t="s">
        <v>285</v>
      </c>
      <c r="AT190" s="189" t="s">
        <v>264</v>
      </c>
      <c r="AU190" s="189" t="s">
        <v>166</v>
      </c>
      <c r="AY190" s="15" t="s">
        <v>158</v>
      </c>
      <c r="BE190" s="190">
        <f>IF(N190="základná",J190,0)</f>
        <v>0</v>
      </c>
      <c r="BF190" s="190">
        <f>IF(N190="znížená",J190,0)</f>
        <v>0</v>
      </c>
      <c r="BG190" s="190">
        <f>IF(N190="zákl. prenesená",J190,0)</f>
        <v>0</v>
      </c>
      <c r="BH190" s="190">
        <f>IF(N190="zníž. prenesená",J190,0)</f>
        <v>0</v>
      </c>
      <c r="BI190" s="190">
        <f>IF(N190="nulová",J190,0)</f>
        <v>0</v>
      </c>
      <c r="BJ190" s="15" t="s">
        <v>166</v>
      </c>
      <c r="BK190" s="190">
        <f>ROUND(I190*H190,2)</f>
        <v>0</v>
      </c>
      <c r="BL190" s="15" t="s">
        <v>217</v>
      </c>
      <c r="BM190" s="189" t="s">
        <v>712</v>
      </c>
    </row>
    <row r="191" s="2" customFormat="1" ht="24.15" customHeight="1">
      <c r="A191" s="34"/>
      <c r="B191" s="176"/>
      <c r="C191" s="177" t="s">
        <v>377</v>
      </c>
      <c r="D191" s="177" t="s">
        <v>161</v>
      </c>
      <c r="E191" s="178" t="s">
        <v>713</v>
      </c>
      <c r="F191" s="179" t="s">
        <v>714</v>
      </c>
      <c r="G191" s="180" t="s">
        <v>164</v>
      </c>
      <c r="H191" s="181">
        <v>18.300000000000001</v>
      </c>
      <c r="I191" s="182"/>
      <c r="J191" s="183">
        <f>ROUND(I191*H191,2)</f>
        <v>0</v>
      </c>
      <c r="K191" s="184"/>
      <c r="L191" s="35"/>
      <c r="M191" s="185" t="s">
        <v>1</v>
      </c>
      <c r="N191" s="186" t="s">
        <v>42</v>
      </c>
      <c r="O191" s="78"/>
      <c r="P191" s="187">
        <f>O191*H191</f>
        <v>0</v>
      </c>
      <c r="Q191" s="187">
        <v>0.0050000000000000001</v>
      </c>
      <c r="R191" s="187">
        <f>Q191*H191</f>
        <v>0.091500000000000012</v>
      </c>
      <c r="S191" s="187">
        <v>0</v>
      </c>
      <c r="T191" s="188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89" t="s">
        <v>217</v>
      </c>
      <c r="AT191" s="189" t="s">
        <v>161</v>
      </c>
      <c r="AU191" s="189" t="s">
        <v>166</v>
      </c>
      <c r="AY191" s="15" t="s">
        <v>158</v>
      </c>
      <c r="BE191" s="190">
        <f>IF(N191="základná",J191,0)</f>
        <v>0</v>
      </c>
      <c r="BF191" s="190">
        <f>IF(N191="znížená",J191,0)</f>
        <v>0</v>
      </c>
      <c r="BG191" s="190">
        <f>IF(N191="zákl. prenesená",J191,0)</f>
        <v>0</v>
      </c>
      <c r="BH191" s="190">
        <f>IF(N191="zníž. prenesená",J191,0)</f>
        <v>0</v>
      </c>
      <c r="BI191" s="190">
        <f>IF(N191="nulová",J191,0)</f>
        <v>0</v>
      </c>
      <c r="BJ191" s="15" t="s">
        <v>166</v>
      </c>
      <c r="BK191" s="190">
        <f>ROUND(I191*H191,2)</f>
        <v>0</v>
      </c>
      <c r="BL191" s="15" t="s">
        <v>217</v>
      </c>
      <c r="BM191" s="189" t="s">
        <v>715</v>
      </c>
    </row>
    <row r="192" s="2" customFormat="1" ht="24.15" customHeight="1">
      <c r="A192" s="34"/>
      <c r="B192" s="176"/>
      <c r="C192" s="196" t="s">
        <v>381</v>
      </c>
      <c r="D192" s="196" t="s">
        <v>264</v>
      </c>
      <c r="E192" s="197" t="s">
        <v>716</v>
      </c>
      <c r="F192" s="198" t="s">
        <v>717</v>
      </c>
      <c r="G192" s="199" t="s">
        <v>164</v>
      </c>
      <c r="H192" s="200">
        <v>18.666</v>
      </c>
      <c r="I192" s="201"/>
      <c r="J192" s="202">
        <f>ROUND(I192*H192,2)</f>
        <v>0</v>
      </c>
      <c r="K192" s="203"/>
      <c r="L192" s="204"/>
      <c r="M192" s="205" t="s">
        <v>1</v>
      </c>
      <c r="N192" s="206" t="s">
        <v>42</v>
      </c>
      <c r="O192" s="78"/>
      <c r="P192" s="187">
        <f>O192*H192</f>
        <v>0</v>
      </c>
      <c r="Q192" s="187">
        <v>0.00132</v>
      </c>
      <c r="R192" s="187">
        <f>Q192*H192</f>
        <v>0.02463912</v>
      </c>
      <c r="S192" s="187">
        <v>0</v>
      </c>
      <c r="T192" s="188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189" t="s">
        <v>285</v>
      </c>
      <c r="AT192" s="189" t="s">
        <v>264</v>
      </c>
      <c r="AU192" s="189" t="s">
        <v>166</v>
      </c>
      <c r="AY192" s="15" t="s">
        <v>158</v>
      </c>
      <c r="BE192" s="190">
        <f>IF(N192="základná",J192,0)</f>
        <v>0</v>
      </c>
      <c r="BF192" s="190">
        <f>IF(N192="znížená",J192,0)</f>
        <v>0</v>
      </c>
      <c r="BG192" s="190">
        <f>IF(N192="zákl. prenesená",J192,0)</f>
        <v>0</v>
      </c>
      <c r="BH192" s="190">
        <f>IF(N192="zníž. prenesená",J192,0)</f>
        <v>0</v>
      </c>
      <c r="BI192" s="190">
        <f>IF(N192="nulová",J192,0)</f>
        <v>0</v>
      </c>
      <c r="BJ192" s="15" t="s">
        <v>166</v>
      </c>
      <c r="BK192" s="190">
        <f>ROUND(I192*H192,2)</f>
        <v>0</v>
      </c>
      <c r="BL192" s="15" t="s">
        <v>217</v>
      </c>
      <c r="BM192" s="189" t="s">
        <v>718</v>
      </c>
    </row>
    <row r="193" s="2" customFormat="1" ht="24.15" customHeight="1">
      <c r="A193" s="34"/>
      <c r="B193" s="176"/>
      <c r="C193" s="177" t="s">
        <v>385</v>
      </c>
      <c r="D193" s="177" t="s">
        <v>161</v>
      </c>
      <c r="E193" s="178" t="s">
        <v>552</v>
      </c>
      <c r="F193" s="179" t="s">
        <v>553</v>
      </c>
      <c r="G193" s="180" t="s">
        <v>358</v>
      </c>
      <c r="H193" s="207"/>
      <c r="I193" s="182"/>
      <c r="J193" s="183">
        <f>ROUND(I193*H193,2)</f>
        <v>0</v>
      </c>
      <c r="K193" s="184"/>
      <c r="L193" s="35"/>
      <c r="M193" s="185" t="s">
        <v>1</v>
      </c>
      <c r="N193" s="186" t="s">
        <v>42</v>
      </c>
      <c r="O193" s="78"/>
      <c r="P193" s="187">
        <f>O193*H193</f>
        <v>0</v>
      </c>
      <c r="Q193" s="187">
        <v>0</v>
      </c>
      <c r="R193" s="187">
        <f>Q193*H193</f>
        <v>0</v>
      </c>
      <c r="S193" s="187">
        <v>0</v>
      </c>
      <c r="T193" s="188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89" t="s">
        <v>217</v>
      </c>
      <c r="AT193" s="189" t="s">
        <v>161</v>
      </c>
      <c r="AU193" s="189" t="s">
        <v>166</v>
      </c>
      <c r="AY193" s="15" t="s">
        <v>158</v>
      </c>
      <c r="BE193" s="190">
        <f>IF(N193="základná",J193,0)</f>
        <v>0</v>
      </c>
      <c r="BF193" s="190">
        <f>IF(N193="znížená",J193,0)</f>
        <v>0</v>
      </c>
      <c r="BG193" s="190">
        <f>IF(N193="zákl. prenesená",J193,0)</f>
        <v>0</v>
      </c>
      <c r="BH193" s="190">
        <f>IF(N193="zníž. prenesená",J193,0)</f>
        <v>0</v>
      </c>
      <c r="BI193" s="190">
        <f>IF(N193="nulová",J193,0)</f>
        <v>0</v>
      </c>
      <c r="BJ193" s="15" t="s">
        <v>166</v>
      </c>
      <c r="BK193" s="190">
        <f>ROUND(I193*H193,2)</f>
        <v>0</v>
      </c>
      <c r="BL193" s="15" t="s">
        <v>217</v>
      </c>
      <c r="BM193" s="189" t="s">
        <v>719</v>
      </c>
    </row>
    <row r="194" s="12" customFormat="1" ht="22.8" customHeight="1">
      <c r="A194" s="12"/>
      <c r="B194" s="163"/>
      <c r="C194" s="12"/>
      <c r="D194" s="164" t="s">
        <v>75</v>
      </c>
      <c r="E194" s="174" t="s">
        <v>323</v>
      </c>
      <c r="F194" s="174" t="s">
        <v>324</v>
      </c>
      <c r="G194" s="12"/>
      <c r="H194" s="12"/>
      <c r="I194" s="166"/>
      <c r="J194" s="175">
        <f>BK194</f>
        <v>0</v>
      </c>
      <c r="K194" s="12"/>
      <c r="L194" s="163"/>
      <c r="M194" s="168"/>
      <c r="N194" s="169"/>
      <c r="O194" s="169"/>
      <c r="P194" s="170">
        <f>SUM(P195:P200)</f>
        <v>0</v>
      </c>
      <c r="Q194" s="169"/>
      <c r="R194" s="170">
        <f>SUM(R195:R200)</f>
        <v>0.70735859999999995</v>
      </c>
      <c r="S194" s="169"/>
      <c r="T194" s="171">
        <f>SUM(T195:T200)</f>
        <v>0.52632000000000001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64" t="s">
        <v>166</v>
      </c>
      <c r="AT194" s="172" t="s">
        <v>75</v>
      </c>
      <c r="AU194" s="172" t="s">
        <v>84</v>
      </c>
      <c r="AY194" s="164" t="s">
        <v>158</v>
      </c>
      <c r="BK194" s="173">
        <f>SUM(BK195:BK200)</f>
        <v>0</v>
      </c>
    </row>
    <row r="195" s="2" customFormat="1" ht="33" customHeight="1">
      <c r="A195" s="34"/>
      <c r="B195" s="176"/>
      <c r="C195" s="177" t="s">
        <v>389</v>
      </c>
      <c r="D195" s="177" t="s">
        <v>161</v>
      </c>
      <c r="E195" s="178" t="s">
        <v>720</v>
      </c>
      <c r="F195" s="179" t="s">
        <v>721</v>
      </c>
      <c r="G195" s="180" t="s">
        <v>188</v>
      </c>
      <c r="H195" s="181">
        <v>129</v>
      </c>
      <c r="I195" s="182"/>
      <c r="J195" s="183">
        <f>ROUND(I195*H195,2)</f>
        <v>0</v>
      </c>
      <c r="K195" s="184"/>
      <c r="L195" s="35"/>
      <c r="M195" s="185" t="s">
        <v>1</v>
      </c>
      <c r="N195" s="186" t="s">
        <v>42</v>
      </c>
      <c r="O195" s="78"/>
      <c r="P195" s="187">
        <f>O195*H195</f>
        <v>0</v>
      </c>
      <c r="Q195" s="187">
        <v>0</v>
      </c>
      <c r="R195" s="187">
        <f>Q195*H195</f>
        <v>0</v>
      </c>
      <c r="S195" s="187">
        <v>0.0038999999999999998</v>
      </c>
      <c r="T195" s="188">
        <f>S195*H195</f>
        <v>0.50309999999999999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189" t="s">
        <v>217</v>
      </c>
      <c r="AT195" s="189" t="s">
        <v>161</v>
      </c>
      <c r="AU195" s="189" t="s">
        <v>166</v>
      </c>
      <c r="AY195" s="15" t="s">
        <v>158</v>
      </c>
      <c r="BE195" s="190">
        <f>IF(N195="základná",J195,0)</f>
        <v>0</v>
      </c>
      <c r="BF195" s="190">
        <f>IF(N195="znížená",J195,0)</f>
        <v>0</v>
      </c>
      <c r="BG195" s="190">
        <f>IF(N195="zákl. prenesená",J195,0)</f>
        <v>0</v>
      </c>
      <c r="BH195" s="190">
        <f>IF(N195="zníž. prenesená",J195,0)</f>
        <v>0</v>
      </c>
      <c r="BI195" s="190">
        <f>IF(N195="nulová",J195,0)</f>
        <v>0</v>
      </c>
      <c r="BJ195" s="15" t="s">
        <v>166</v>
      </c>
      <c r="BK195" s="190">
        <f>ROUND(I195*H195,2)</f>
        <v>0</v>
      </c>
      <c r="BL195" s="15" t="s">
        <v>217</v>
      </c>
      <c r="BM195" s="189" t="s">
        <v>722</v>
      </c>
    </row>
    <row r="196" s="2" customFormat="1" ht="37.8" customHeight="1">
      <c r="A196" s="34"/>
      <c r="B196" s="176"/>
      <c r="C196" s="177" t="s">
        <v>565</v>
      </c>
      <c r="D196" s="177" t="s">
        <v>161</v>
      </c>
      <c r="E196" s="178" t="s">
        <v>723</v>
      </c>
      <c r="F196" s="179" t="s">
        <v>724</v>
      </c>
      <c r="G196" s="180" t="s">
        <v>188</v>
      </c>
      <c r="H196" s="181">
        <v>129</v>
      </c>
      <c r="I196" s="182"/>
      <c r="J196" s="183">
        <f>ROUND(I196*H196,2)</f>
        <v>0</v>
      </c>
      <c r="K196" s="184"/>
      <c r="L196" s="35"/>
      <c r="M196" s="185" t="s">
        <v>1</v>
      </c>
      <c r="N196" s="186" t="s">
        <v>42</v>
      </c>
      <c r="O196" s="78"/>
      <c r="P196" s="187">
        <f>O196*H196</f>
        <v>0</v>
      </c>
      <c r="Q196" s="187">
        <v>0.0027200000000000002</v>
      </c>
      <c r="R196" s="187">
        <f>Q196*H196</f>
        <v>0.35088000000000003</v>
      </c>
      <c r="S196" s="187">
        <v>0</v>
      </c>
      <c r="T196" s="188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89" t="s">
        <v>217</v>
      </c>
      <c r="AT196" s="189" t="s">
        <v>161</v>
      </c>
      <c r="AU196" s="189" t="s">
        <v>166</v>
      </c>
      <c r="AY196" s="15" t="s">
        <v>158</v>
      </c>
      <c r="BE196" s="190">
        <f>IF(N196="základná",J196,0)</f>
        <v>0</v>
      </c>
      <c r="BF196" s="190">
        <f>IF(N196="znížená",J196,0)</f>
        <v>0</v>
      </c>
      <c r="BG196" s="190">
        <f>IF(N196="zákl. prenesená",J196,0)</f>
        <v>0</v>
      </c>
      <c r="BH196" s="190">
        <f>IF(N196="zníž. prenesená",J196,0)</f>
        <v>0</v>
      </c>
      <c r="BI196" s="190">
        <f>IF(N196="nulová",J196,0)</f>
        <v>0</v>
      </c>
      <c r="BJ196" s="15" t="s">
        <v>166</v>
      </c>
      <c r="BK196" s="190">
        <f>ROUND(I196*H196,2)</f>
        <v>0</v>
      </c>
      <c r="BL196" s="15" t="s">
        <v>217</v>
      </c>
      <c r="BM196" s="189" t="s">
        <v>725</v>
      </c>
    </row>
    <row r="197" s="2" customFormat="1" ht="16.5" customHeight="1">
      <c r="A197" s="34"/>
      <c r="B197" s="176"/>
      <c r="C197" s="177" t="s">
        <v>569</v>
      </c>
      <c r="D197" s="177" t="s">
        <v>161</v>
      </c>
      <c r="E197" s="178" t="s">
        <v>558</v>
      </c>
      <c r="F197" s="179" t="s">
        <v>559</v>
      </c>
      <c r="G197" s="180" t="s">
        <v>188</v>
      </c>
      <c r="H197" s="181">
        <v>258</v>
      </c>
      <c r="I197" s="182"/>
      <c r="J197" s="183">
        <f>ROUND(I197*H197,2)</f>
        <v>0</v>
      </c>
      <c r="K197" s="184"/>
      <c r="L197" s="35"/>
      <c r="M197" s="185" t="s">
        <v>1</v>
      </c>
      <c r="N197" s="186" t="s">
        <v>42</v>
      </c>
      <c r="O197" s="78"/>
      <c r="P197" s="187">
        <f>O197*H197</f>
        <v>0</v>
      </c>
      <c r="Q197" s="187">
        <v>0</v>
      </c>
      <c r="R197" s="187">
        <f>Q197*H197</f>
        <v>0</v>
      </c>
      <c r="S197" s="187">
        <v>9.0000000000000006E-05</v>
      </c>
      <c r="T197" s="188">
        <f>S197*H197</f>
        <v>0.023220000000000001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89" t="s">
        <v>217</v>
      </c>
      <c r="AT197" s="189" t="s">
        <v>161</v>
      </c>
      <c r="AU197" s="189" t="s">
        <v>166</v>
      </c>
      <c r="AY197" s="15" t="s">
        <v>158</v>
      </c>
      <c r="BE197" s="190">
        <f>IF(N197="základná",J197,0)</f>
        <v>0</v>
      </c>
      <c r="BF197" s="190">
        <f>IF(N197="znížená",J197,0)</f>
        <v>0</v>
      </c>
      <c r="BG197" s="190">
        <f>IF(N197="zákl. prenesená",J197,0)</f>
        <v>0</v>
      </c>
      <c r="BH197" s="190">
        <f>IF(N197="zníž. prenesená",J197,0)</f>
        <v>0</v>
      </c>
      <c r="BI197" s="190">
        <f>IF(N197="nulová",J197,0)</f>
        <v>0</v>
      </c>
      <c r="BJ197" s="15" t="s">
        <v>166</v>
      </c>
      <c r="BK197" s="190">
        <f>ROUND(I197*H197,2)</f>
        <v>0</v>
      </c>
      <c r="BL197" s="15" t="s">
        <v>217</v>
      </c>
      <c r="BM197" s="189" t="s">
        <v>726</v>
      </c>
    </row>
    <row r="198" s="2" customFormat="1" ht="37.8" customHeight="1">
      <c r="A198" s="34"/>
      <c r="B198" s="176"/>
      <c r="C198" s="177" t="s">
        <v>573</v>
      </c>
      <c r="D198" s="177" t="s">
        <v>161</v>
      </c>
      <c r="E198" s="178" t="s">
        <v>727</v>
      </c>
      <c r="F198" s="179" t="s">
        <v>728</v>
      </c>
      <c r="G198" s="180" t="s">
        <v>188</v>
      </c>
      <c r="H198" s="181">
        <v>129</v>
      </c>
      <c r="I198" s="182"/>
      <c r="J198" s="183">
        <f>ROUND(I198*H198,2)</f>
        <v>0</v>
      </c>
      <c r="K198" s="184"/>
      <c r="L198" s="35"/>
      <c r="M198" s="185" t="s">
        <v>1</v>
      </c>
      <c r="N198" s="186" t="s">
        <v>42</v>
      </c>
      <c r="O198" s="78"/>
      <c r="P198" s="187">
        <f>O198*H198</f>
        <v>0</v>
      </c>
      <c r="Q198" s="187">
        <v>0.0013833999999999999</v>
      </c>
      <c r="R198" s="187">
        <f>Q198*H198</f>
        <v>0.1784586</v>
      </c>
      <c r="S198" s="187">
        <v>0</v>
      </c>
      <c r="T198" s="188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189" t="s">
        <v>217</v>
      </c>
      <c r="AT198" s="189" t="s">
        <v>161</v>
      </c>
      <c r="AU198" s="189" t="s">
        <v>166</v>
      </c>
      <c r="AY198" s="15" t="s">
        <v>158</v>
      </c>
      <c r="BE198" s="190">
        <f>IF(N198="základná",J198,0)</f>
        <v>0</v>
      </c>
      <c r="BF198" s="190">
        <f>IF(N198="znížená",J198,0)</f>
        <v>0</v>
      </c>
      <c r="BG198" s="190">
        <f>IF(N198="zákl. prenesená",J198,0)</f>
        <v>0</v>
      </c>
      <c r="BH198" s="190">
        <f>IF(N198="zníž. prenesená",J198,0)</f>
        <v>0</v>
      </c>
      <c r="BI198" s="190">
        <f>IF(N198="nulová",J198,0)</f>
        <v>0</v>
      </c>
      <c r="BJ198" s="15" t="s">
        <v>166</v>
      </c>
      <c r="BK198" s="190">
        <f>ROUND(I198*H198,2)</f>
        <v>0</v>
      </c>
      <c r="BL198" s="15" t="s">
        <v>217</v>
      </c>
      <c r="BM198" s="189" t="s">
        <v>729</v>
      </c>
    </row>
    <row r="199" s="2" customFormat="1" ht="37.8" customHeight="1">
      <c r="A199" s="34"/>
      <c r="B199" s="176"/>
      <c r="C199" s="177" t="s">
        <v>578</v>
      </c>
      <c r="D199" s="177" t="s">
        <v>161</v>
      </c>
      <c r="E199" s="178" t="s">
        <v>730</v>
      </c>
      <c r="F199" s="179" t="s">
        <v>731</v>
      </c>
      <c r="G199" s="180" t="s">
        <v>188</v>
      </c>
      <c r="H199" s="181">
        <v>129</v>
      </c>
      <c r="I199" s="182"/>
      <c r="J199" s="183">
        <f>ROUND(I199*H199,2)</f>
        <v>0</v>
      </c>
      <c r="K199" s="184"/>
      <c r="L199" s="35"/>
      <c r="M199" s="185" t="s">
        <v>1</v>
      </c>
      <c r="N199" s="186" t="s">
        <v>42</v>
      </c>
      <c r="O199" s="78"/>
      <c r="P199" s="187">
        <f>O199*H199</f>
        <v>0</v>
      </c>
      <c r="Q199" s="187">
        <v>0.0013799999999999999</v>
      </c>
      <c r="R199" s="187">
        <f>Q199*H199</f>
        <v>0.17801999999999998</v>
      </c>
      <c r="S199" s="187">
        <v>0</v>
      </c>
      <c r="T199" s="188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89" t="s">
        <v>217</v>
      </c>
      <c r="AT199" s="189" t="s">
        <v>161</v>
      </c>
      <c r="AU199" s="189" t="s">
        <v>166</v>
      </c>
      <c r="AY199" s="15" t="s">
        <v>158</v>
      </c>
      <c r="BE199" s="190">
        <f>IF(N199="základná",J199,0)</f>
        <v>0</v>
      </c>
      <c r="BF199" s="190">
        <f>IF(N199="znížená",J199,0)</f>
        <v>0</v>
      </c>
      <c r="BG199" s="190">
        <f>IF(N199="zákl. prenesená",J199,0)</f>
        <v>0</v>
      </c>
      <c r="BH199" s="190">
        <f>IF(N199="zníž. prenesená",J199,0)</f>
        <v>0</v>
      </c>
      <c r="BI199" s="190">
        <f>IF(N199="nulová",J199,0)</f>
        <v>0</v>
      </c>
      <c r="BJ199" s="15" t="s">
        <v>166</v>
      </c>
      <c r="BK199" s="190">
        <f>ROUND(I199*H199,2)</f>
        <v>0</v>
      </c>
      <c r="BL199" s="15" t="s">
        <v>217</v>
      </c>
      <c r="BM199" s="189" t="s">
        <v>732</v>
      </c>
    </row>
    <row r="200" s="2" customFormat="1" ht="24.15" customHeight="1">
      <c r="A200" s="34"/>
      <c r="B200" s="176"/>
      <c r="C200" s="177" t="s">
        <v>582</v>
      </c>
      <c r="D200" s="177" t="s">
        <v>161</v>
      </c>
      <c r="E200" s="178" t="s">
        <v>356</v>
      </c>
      <c r="F200" s="179" t="s">
        <v>357</v>
      </c>
      <c r="G200" s="180" t="s">
        <v>358</v>
      </c>
      <c r="H200" s="207"/>
      <c r="I200" s="182"/>
      <c r="J200" s="183">
        <f>ROUND(I200*H200,2)</f>
        <v>0</v>
      </c>
      <c r="K200" s="184"/>
      <c r="L200" s="35"/>
      <c r="M200" s="185" t="s">
        <v>1</v>
      </c>
      <c r="N200" s="186" t="s">
        <v>42</v>
      </c>
      <c r="O200" s="78"/>
      <c r="P200" s="187">
        <f>O200*H200</f>
        <v>0</v>
      </c>
      <c r="Q200" s="187">
        <v>0</v>
      </c>
      <c r="R200" s="187">
        <f>Q200*H200</f>
        <v>0</v>
      </c>
      <c r="S200" s="187">
        <v>0</v>
      </c>
      <c r="T200" s="188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89" t="s">
        <v>217</v>
      </c>
      <c r="AT200" s="189" t="s">
        <v>161</v>
      </c>
      <c r="AU200" s="189" t="s">
        <v>166</v>
      </c>
      <c r="AY200" s="15" t="s">
        <v>158</v>
      </c>
      <c r="BE200" s="190">
        <f>IF(N200="základná",J200,0)</f>
        <v>0</v>
      </c>
      <c r="BF200" s="190">
        <f>IF(N200="znížená",J200,0)</f>
        <v>0</v>
      </c>
      <c r="BG200" s="190">
        <f>IF(N200="zákl. prenesená",J200,0)</f>
        <v>0</v>
      </c>
      <c r="BH200" s="190">
        <f>IF(N200="zníž. prenesená",J200,0)</f>
        <v>0</v>
      </c>
      <c r="BI200" s="190">
        <f>IF(N200="nulová",J200,0)</f>
        <v>0</v>
      </c>
      <c r="BJ200" s="15" t="s">
        <v>166</v>
      </c>
      <c r="BK200" s="190">
        <f>ROUND(I200*H200,2)</f>
        <v>0</v>
      </c>
      <c r="BL200" s="15" t="s">
        <v>217</v>
      </c>
      <c r="BM200" s="189" t="s">
        <v>733</v>
      </c>
    </row>
    <row r="201" s="12" customFormat="1" ht="22.8" customHeight="1">
      <c r="A201" s="12"/>
      <c r="B201" s="163"/>
      <c r="C201" s="12"/>
      <c r="D201" s="164" t="s">
        <v>75</v>
      </c>
      <c r="E201" s="174" t="s">
        <v>360</v>
      </c>
      <c r="F201" s="174" t="s">
        <v>361</v>
      </c>
      <c r="G201" s="12"/>
      <c r="H201" s="12"/>
      <c r="I201" s="166"/>
      <c r="J201" s="175">
        <f>BK201</f>
        <v>0</v>
      </c>
      <c r="K201" s="12"/>
      <c r="L201" s="163"/>
      <c r="M201" s="168"/>
      <c r="N201" s="169"/>
      <c r="O201" s="169"/>
      <c r="P201" s="170">
        <f>SUM(P202:P207)</f>
        <v>0</v>
      </c>
      <c r="Q201" s="169"/>
      <c r="R201" s="170">
        <f>SUM(R202:R207)</f>
        <v>2.0402960000000001</v>
      </c>
      <c r="S201" s="169"/>
      <c r="T201" s="171">
        <f>SUM(T202:T207)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164" t="s">
        <v>166</v>
      </c>
      <c r="AT201" s="172" t="s">
        <v>75</v>
      </c>
      <c r="AU201" s="172" t="s">
        <v>84</v>
      </c>
      <c r="AY201" s="164" t="s">
        <v>158</v>
      </c>
      <c r="BK201" s="173">
        <f>SUM(BK202:BK207)</f>
        <v>0</v>
      </c>
    </row>
    <row r="202" s="2" customFormat="1" ht="24.15" customHeight="1">
      <c r="A202" s="34"/>
      <c r="B202" s="176"/>
      <c r="C202" s="177" t="s">
        <v>586</v>
      </c>
      <c r="D202" s="177" t="s">
        <v>161</v>
      </c>
      <c r="E202" s="178" t="s">
        <v>562</v>
      </c>
      <c r="F202" s="179" t="s">
        <v>734</v>
      </c>
      <c r="G202" s="180" t="s">
        <v>188</v>
      </c>
      <c r="H202" s="181">
        <v>114</v>
      </c>
      <c r="I202" s="182"/>
      <c r="J202" s="183">
        <f>ROUND(I202*H202,2)</f>
        <v>0</v>
      </c>
      <c r="K202" s="184"/>
      <c r="L202" s="35"/>
      <c r="M202" s="185" t="s">
        <v>1</v>
      </c>
      <c r="N202" s="186" t="s">
        <v>42</v>
      </c>
      <c r="O202" s="78"/>
      <c r="P202" s="187">
        <f>O202*H202</f>
        <v>0</v>
      </c>
      <c r="Q202" s="187">
        <v>0.0017240000000000001</v>
      </c>
      <c r="R202" s="187">
        <f>Q202*H202</f>
        <v>0.19653600000000002</v>
      </c>
      <c r="S202" s="187">
        <v>0</v>
      </c>
      <c r="T202" s="188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89" t="s">
        <v>217</v>
      </c>
      <c r="AT202" s="189" t="s">
        <v>161</v>
      </c>
      <c r="AU202" s="189" t="s">
        <v>166</v>
      </c>
      <c r="AY202" s="15" t="s">
        <v>158</v>
      </c>
      <c r="BE202" s="190">
        <f>IF(N202="základná",J202,0)</f>
        <v>0</v>
      </c>
      <c r="BF202" s="190">
        <f>IF(N202="znížená",J202,0)</f>
        <v>0</v>
      </c>
      <c r="BG202" s="190">
        <f>IF(N202="zákl. prenesená",J202,0)</f>
        <v>0</v>
      </c>
      <c r="BH202" s="190">
        <f>IF(N202="zníž. prenesená",J202,0)</f>
        <v>0</v>
      </c>
      <c r="BI202" s="190">
        <f>IF(N202="nulová",J202,0)</f>
        <v>0</v>
      </c>
      <c r="BJ202" s="15" t="s">
        <v>166</v>
      </c>
      <c r="BK202" s="190">
        <f>ROUND(I202*H202,2)</f>
        <v>0</v>
      </c>
      <c r="BL202" s="15" t="s">
        <v>217</v>
      </c>
      <c r="BM202" s="189" t="s">
        <v>735</v>
      </c>
    </row>
    <row r="203" s="2" customFormat="1">
      <c r="A203" s="34"/>
      <c r="B203" s="35"/>
      <c r="C203" s="34"/>
      <c r="D203" s="191" t="s">
        <v>229</v>
      </c>
      <c r="E203" s="34"/>
      <c r="F203" s="192" t="s">
        <v>736</v>
      </c>
      <c r="G203" s="34"/>
      <c r="H203" s="34"/>
      <c r="I203" s="193"/>
      <c r="J203" s="34"/>
      <c r="K203" s="34"/>
      <c r="L203" s="35"/>
      <c r="M203" s="194"/>
      <c r="N203" s="195"/>
      <c r="O203" s="78"/>
      <c r="P203" s="78"/>
      <c r="Q203" s="78"/>
      <c r="R203" s="78"/>
      <c r="S203" s="78"/>
      <c r="T203" s="79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T203" s="15" t="s">
        <v>229</v>
      </c>
      <c r="AU203" s="15" t="s">
        <v>166</v>
      </c>
    </row>
    <row r="204" s="2" customFormat="1" ht="62.7" customHeight="1">
      <c r="A204" s="34"/>
      <c r="B204" s="176"/>
      <c r="C204" s="196" t="s">
        <v>588</v>
      </c>
      <c r="D204" s="196" t="s">
        <v>264</v>
      </c>
      <c r="E204" s="197" t="s">
        <v>566</v>
      </c>
      <c r="F204" s="198" t="s">
        <v>567</v>
      </c>
      <c r="G204" s="199" t="s">
        <v>188</v>
      </c>
      <c r="H204" s="200">
        <v>114</v>
      </c>
      <c r="I204" s="201"/>
      <c r="J204" s="202">
        <f>ROUND(I204*H204,2)</f>
        <v>0</v>
      </c>
      <c r="K204" s="203"/>
      <c r="L204" s="204"/>
      <c r="M204" s="205" t="s">
        <v>1</v>
      </c>
      <c r="N204" s="206" t="s">
        <v>42</v>
      </c>
      <c r="O204" s="78"/>
      <c r="P204" s="187">
        <f>O204*H204</f>
        <v>0</v>
      </c>
      <c r="Q204" s="187">
        <v>0.014999999999999999</v>
      </c>
      <c r="R204" s="187">
        <f>Q204*H204</f>
        <v>1.71</v>
      </c>
      <c r="S204" s="187">
        <v>0</v>
      </c>
      <c r="T204" s="188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89" t="s">
        <v>285</v>
      </c>
      <c r="AT204" s="189" t="s">
        <v>264</v>
      </c>
      <c r="AU204" s="189" t="s">
        <v>166</v>
      </c>
      <c r="AY204" s="15" t="s">
        <v>158</v>
      </c>
      <c r="BE204" s="190">
        <f>IF(N204="základná",J204,0)</f>
        <v>0</v>
      </c>
      <c r="BF204" s="190">
        <f>IF(N204="znížená",J204,0)</f>
        <v>0</v>
      </c>
      <c r="BG204" s="190">
        <f>IF(N204="zákl. prenesená",J204,0)</f>
        <v>0</v>
      </c>
      <c r="BH204" s="190">
        <f>IF(N204="zníž. prenesená",J204,0)</f>
        <v>0</v>
      </c>
      <c r="BI204" s="190">
        <f>IF(N204="nulová",J204,0)</f>
        <v>0</v>
      </c>
      <c r="BJ204" s="15" t="s">
        <v>166</v>
      </c>
      <c r="BK204" s="190">
        <f>ROUND(I204*H204,2)</f>
        <v>0</v>
      </c>
      <c r="BL204" s="15" t="s">
        <v>217</v>
      </c>
      <c r="BM204" s="189" t="s">
        <v>737</v>
      </c>
    </row>
    <row r="205" s="2" customFormat="1" ht="24.15" customHeight="1">
      <c r="A205" s="34"/>
      <c r="B205" s="176"/>
      <c r="C205" s="177" t="s">
        <v>592</v>
      </c>
      <c r="D205" s="177" t="s">
        <v>161</v>
      </c>
      <c r="E205" s="178" t="s">
        <v>738</v>
      </c>
      <c r="F205" s="179" t="s">
        <v>739</v>
      </c>
      <c r="G205" s="180" t="s">
        <v>261</v>
      </c>
      <c r="H205" s="181">
        <v>8</v>
      </c>
      <c r="I205" s="182"/>
      <c r="J205" s="183">
        <f>ROUND(I205*H205,2)</f>
        <v>0</v>
      </c>
      <c r="K205" s="184"/>
      <c r="L205" s="35"/>
      <c r="M205" s="185" t="s">
        <v>1</v>
      </c>
      <c r="N205" s="186" t="s">
        <v>42</v>
      </c>
      <c r="O205" s="78"/>
      <c r="P205" s="187">
        <f>O205*H205</f>
        <v>0</v>
      </c>
      <c r="Q205" s="187">
        <v>0.00172</v>
      </c>
      <c r="R205" s="187">
        <f>Q205*H205</f>
        <v>0.01376</v>
      </c>
      <c r="S205" s="187">
        <v>0</v>
      </c>
      <c r="T205" s="188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89" t="s">
        <v>217</v>
      </c>
      <c r="AT205" s="189" t="s">
        <v>161</v>
      </c>
      <c r="AU205" s="189" t="s">
        <v>166</v>
      </c>
      <c r="AY205" s="15" t="s">
        <v>158</v>
      </c>
      <c r="BE205" s="190">
        <f>IF(N205="základná",J205,0)</f>
        <v>0</v>
      </c>
      <c r="BF205" s="190">
        <f>IF(N205="znížená",J205,0)</f>
        <v>0</v>
      </c>
      <c r="BG205" s="190">
        <f>IF(N205="zákl. prenesená",J205,0)</f>
        <v>0</v>
      </c>
      <c r="BH205" s="190">
        <f>IF(N205="zníž. prenesená",J205,0)</f>
        <v>0</v>
      </c>
      <c r="BI205" s="190">
        <f>IF(N205="nulová",J205,0)</f>
        <v>0</v>
      </c>
      <c r="BJ205" s="15" t="s">
        <v>166</v>
      </c>
      <c r="BK205" s="190">
        <f>ROUND(I205*H205,2)</f>
        <v>0</v>
      </c>
      <c r="BL205" s="15" t="s">
        <v>217</v>
      </c>
      <c r="BM205" s="189" t="s">
        <v>740</v>
      </c>
    </row>
    <row r="206" s="2" customFormat="1" ht="55.5" customHeight="1">
      <c r="A206" s="34"/>
      <c r="B206" s="176"/>
      <c r="C206" s="196" t="s">
        <v>596</v>
      </c>
      <c r="D206" s="196" t="s">
        <v>264</v>
      </c>
      <c r="E206" s="197" t="s">
        <v>741</v>
      </c>
      <c r="F206" s="198" t="s">
        <v>742</v>
      </c>
      <c r="G206" s="199" t="s">
        <v>261</v>
      </c>
      <c r="H206" s="200">
        <v>8</v>
      </c>
      <c r="I206" s="201"/>
      <c r="J206" s="202">
        <f>ROUND(I206*H206,2)</f>
        <v>0</v>
      </c>
      <c r="K206" s="203"/>
      <c r="L206" s="204"/>
      <c r="M206" s="205" t="s">
        <v>1</v>
      </c>
      <c r="N206" s="206" t="s">
        <v>42</v>
      </c>
      <c r="O206" s="78"/>
      <c r="P206" s="187">
        <f>O206*H206</f>
        <v>0</v>
      </c>
      <c r="Q206" s="187">
        <v>0.014999999999999999</v>
      </c>
      <c r="R206" s="187">
        <f>Q206*H206</f>
        <v>0.12</v>
      </c>
      <c r="S206" s="187">
        <v>0</v>
      </c>
      <c r="T206" s="188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89" t="s">
        <v>285</v>
      </c>
      <c r="AT206" s="189" t="s">
        <v>264</v>
      </c>
      <c r="AU206" s="189" t="s">
        <v>166</v>
      </c>
      <c r="AY206" s="15" t="s">
        <v>158</v>
      </c>
      <c r="BE206" s="190">
        <f>IF(N206="základná",J206,0)</f>
        <v>0</v>
      </c>
      <c r="BF206" s="190">
        <f>IF(N206="znížená",J206,0)</f>
        <v>0</v>
      </c>
      <c r="BG206" s="190">
        <f>IF(N206="zákl. prenesená",J206,0)</f>
        <v>0</v>
      </c>
      <c r="BH206" s="190">
        <f>IF(N206="zníž. prenesená",J206,0)</f>
        <v>0</v>
      </c>
      <c r="BI206" s="190">
        <f>IF(N206="nulová",J206,0)</f>
        <v>0</v>
      </c>
      <c r="BJ206" s="15" t="s">
        <v>166</v>
      </c>
      <c r="BK206" s="190">
        <f>ROUND(I206*H206,2)</f>
        <v>0</v>
      </c>
      <c r="BL206" s="15" t="s">
        <v>217</v>
      </c>
      <c r="BM206" s="189" t="s">
        <v>743</v>
      </c>
    </row>
    <row r="207" s="2" customFormat="1" ht="24.15" customHeight="1">
      <c r="A207" s="34"/>
      <c r="B207" s="176"/>
      <c r="C207" s="177" t="s">
        <v>744</v>
      </c>
      <c r="D207" s="177" t="s">
        <v>161</v>
      </c>
      <c r="E207" s="178" t="s">
        <v>372</v>
      </c>
      <c r="F207" s="179" t="s">
        <v>373</v>
      </c>
      <c r="G207" s="180" t="s">
        <v>358</v>
      </c>
      <c r="H207" s="207"/>
      <c r="I207" s="182"/>
      <c r="J207" s="183">
        <f>ROUND(I207*H207,2)</f>
        <v>0</v>
      </c>
      <c r="K207" s="184"/>
      <c r="L207" s="35"/>
      <c r="M207" s="208" t="s">
        <v>1</v>
      </c>
      <c r="N207" s="209" t="s">
        <v>42</v>
      </c>
      <c r="O207" s="210"/>
      <c r="P207" s="211">
        <f>O207*H207</f>
        <v>0</v>
      </c>
      <c r="Q207" s="211">
        <v>0</v>
      </c>
      <c r="R207" s="211">
        <f>Q207*H207</f>
        <v>0</v>
      </c>
      <c r="S207" s="211">
        <v>0</v>
      </c>
      <c r="T207" s="212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189" t="s">
        <v>217</v>
      </c>
      <c r="AT207" s="189" t="s">
        <v>161</v>
      </c>
      <c r="AU207" s="189" t="s">
        <v>166</v>
      </c>
      <c r="AY207" s="15" t="s">
        <v>158</v>
      </c>
      <c r="BE207" s="190">
        <f>IF(N207="základná",J207,0)</f>
        <v>0</v>
      </c>
      <c r="BF207" s="190">
        <f>IF(N207="znížená",J207,0)</f>
        <v>0</v>
      </c>
      <c r="BG207" s="190">
        <f>IF(N207="zákl. prenesená",J207,0)</f>
        <v>0</v>
      </c>
      <c r="BH207" s="190">
        <f>IF(N207="zníž. prenesená",J207,0)</f>
        <v>0</v>
      </c>
      <c r="BI207" s="190">
        <f>IF(N207="nulová",J207,0)</f>
        <v>0</v>
      </c>
      <c r="BJ207" s="15" t="s">
        <v>166</v>
      </c>
      <c r="BK207" s="190">
        <f>ROUND(I207*H207,2)</f>
        <v>0</v>
      </c>
      <c r="BL207" s="15" t="s">
        <v>217</v>
      </c>
      <c r="BM207" s="189" t="s">
        <v>745</v>
      </c>
    </row>
    <row r="208" s="2" customFormat="1" ht="6.96" customHeight="1">
      <c r="A208" s="34"/>
      <c r="B208" s="61"/>
      <c r="C208" s="62"/>
      <c r="D208" s="62"/>
      <c r="E208" s="62"/>
      <c r="F208" s="62"/>
      <c r="G208" s="62"/>
      <c r="H208" s="62"/>
      <c r="I208" s="62"/>
      <c r="J208" s="62"/>
      <c r="K208" s="62"/>
      <c r="L208" s="35"/>
      <c r="M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</row>
  </sheetData>
  <autoFilter ref="C126:K207"/>
  <mergeCells count="9">
    <mergeCell ref="E7:H7"/>
    <mergeCell ref="E9:H9"/>
    <mergeCell ref="E18:H18"/>
    <mergeCell ref="E27:H27"/>
    <mergeCell ref="E85:H85"/>
    <mergeCell ref="E87:H87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97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746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ROUND(J119,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ROUND((SUM(BE119:BE134)),  2)</f>
        <v>0</v>
      </c>
      <c r="G33" s="129"/>
      <c r="H33" s="129"/>
      <c r="I33" s="130">
        <v>0.23000000000000001</v>
      </c>
      <c r="J33" s="128">
        <f>ROUND(((SUM(BE119:BE134))*I33),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ROUND((SUM(BF119:BF134)),  2)</f>
        <v>0</v>
      </c>
      <c r="G34" s="129"/>
      <c r="H34" s="129"/>
      <c r="I34" s="130">
        <v>0.23000000000000001</v>
      </c>
      <c r="J34" s="128">
        <f>ROUND(((SUM(BF119:BF134))*I34),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ROUND((SUM(BG119:BG134)),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ROUND((SUM(BH119:BH134)),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ROUND((SUM(BI119:BI134)),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05 - Oprava strechy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J119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140</v>
      </c>
      <c r="E97" s="146"/>
      <c r="F97" s="146"/>
      <c r="G97" s="146"/>
      <c r="H97" s="146"/>
      <c r="I97" s="146"/>
      <c r="J97" s="147">
        <f>J120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602</v>
      </c>
      <c r="E98" s="150"/>
      <c r="F98" s="150"/>
      <c r="G98" s="150"/>
      <c r="H98" s="150"/>
      <c r="I98" s="150"/>
      <c r="J98" s="151">
        <f>J121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141</v>
      </c>
      <c r="E99" s="150"/>
      <c r="F99" s="150"/>
      <c r="G99" s="150"/>
      <c r="H99" s="150"/>
      <c r="I99" s="150"/>
      <c r="J99" s="151">
        <f>J127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2" customFormat="1" ht="21.84" customHeight="1">
      <c r="A100" s="34"/>
      <c r="B100" s="35"/>
      <c r="C100" s="34"/>
      <c r="D100" s="34"/>
      <c r="E100" s="34"/>
      <c r="F100" s="34"/>
      <c r="G100" s="34"/>
      <c r="H100" s="34"/>
      <c r="I100" s="34"/>
      <c r="J100" s="34"/>
      <c r="K100" s="34"/>
      <c r="L100" s="56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1" s="2" customFormat="1" ht="6.96" customHeight="1">
      <c r="A101" s="34"/>
      <c r="B101" s="61"/>
      <c r="C101" s="62"/>
      <c r="D101" s="62"/>
      <c r="E101" s="62"/>
      <c r="F101" s="62"/>
      <c r="G101" s="62"/>
      <c r="H101" s="62"/>
      <c r="I101" s="62"/>
      <c r="J101" s="62"/>
      <c r="K101" s="62"/>
      <c r="L101" s="56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5" s="2" customFormat="1" ht="6.96" customHeight="1">
      <c r="A105" s="34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="2" customFormat="1" ht="24.96" customHeight="1">
      <c r="A106" s="34"/>
      <c r="B106" s="35"/>
      <c r="C106" s="19" t="s">
        <v>144</v>
      </c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35"/>
      <c r="C107" s="34"/>
      <c r="D107" s="34"/>
      <c r="E107" s="34"/>
      <c r="F107" s="34"/>
      <c r="G107" s="34"/>
      <c r="H107" s="34"/>
      <c r="I107" s="34"/>
      <c r="J107" s="34"/>
      <c r="K107" s="34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="2" customFormat="1" ht="12" customHeight="1">
      <c r="A108" s="34"/>
      <c r="B108" s="35"/>
      <c r="C108" s="28" t="s">
        <v>15</v>
      </c>
      <c r="D108" s="34"/>
      <c r="E108" s="34"/>
      <c r="F108" s="34"/>
      <c r="G108" s="34"/>
      <c r="H108" s="34"/>
      <c r="I108" s="34"/>
      <c r="J108" s="34"/>
      <c r="K108" s="34"/>
      <c r="L108" s="56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="2" customFormat="1" ht="16.5" customHeight="1">
      <c r="A109" s="34"/>
      <c r="B109" s="35"/>
      <c r="C109" s="34"/>
      <c r="D109" s="34"/>
      <c r="E109" s="122" t="str">
        <f>E7</f>
        <v>Obnova bytového domu Mikovíniho 9, 11, Bratislava</v>
      </c>
      <c r="F109" s="28"/>
      <c r="G109" s="28"/>
      <c r="H109" s="28"/>
      <c r="I109" s="34"/>
      <c r="J109" s="34"/>
      <c r="K109" s="3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12" customHeight="1">
      <c r="A110" s="34"/>
      <c r="B110" s="35"/>
      <c r="C110" s="28" t="s">
        <v>129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16.5" customHeight="1">
      <c r="A111" s="34"/>
      <c r="B111" s="35"/>
      <c r="C111" s="34"/>
      <c r="D111" s="34"/>
      <c r="E111" s="68" t="str">
        <f>E9</f>
        <v>05 - Oprava strechy</v>
      </c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6.96" customHeight="1">
      <c r="A112" s="34"/>
      <c r="B112" s="35"/>
      <c r="C112" s="34"/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2" customHeight="1">
      <c r="A113" s="34"/>
      <c r="B113" s="35"/>
      <c r="C113" s="28" t="s">
        <v>19</v>
      </c>
      <c r="D113" s="34"/>
      <c r="E113" s="34"/>
      <c r="F113" s="23" t="str">
        <f>F12</f>
        <v>Mikovíniho 9, 11, Bratislava</v>
      </c>
      <c r="G113" s="34"/>
      <c r="H113" s="34"/>
      <c r="I113" s="28" t="s">
        <v>21</v>
      </c>
      <c r="J113" s="70" t="str">
        <f>IF(J12="","",J12)</f>
        <v>21. 10. 2025</v>
      </c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6.96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25.65" customHeight="1">
      <c r="A115" s="34"/>
      <c r="B115" s="35"/>
      <c r="C115" s="28" t="s">
        <v>23</v>
      </c>
      <c r="D115" s="34"/>
      <c r="E115" s="34"/>
      <c r="F115" s="23" t="str">
        <f>E15</f>
        <v>Bytové družstvo BA III, Kominárska 6, BA - správca</v>
      </c>
      <c r="G115" s="34"/>
      <c r="H115" s="34"/>
      <c r="I115" s="28" t="s">
        <v>29</v>
      </c>
      <c r="J115" s="32" t="str">
        <f>E21</f>
        <v>PF7 s.r.o., Teslova 1, 821 02 Bratislava</v>
      </c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25.65" customHeight="1">
      <c r="A116" s="34"/>
      <c r="B116" s="35"/>
      <c r="C116" s="28" t="s">
        <v>27</v>
      </c>
      <c r="D116" s="34"/>
      <c r="E116" s="34"/>
      <c r="F116" s="23" t="str">
        <f>IF(E18="","",E18)</f>
        <v>Vyplň údaj</v>
      </c>
      <c r="G116" s="34"/>
      <c r="H116" s="34"/>
      <c r="I116" s="28" t="s">
        <v>32</v>
      </c>
      <c r="J116" s="32" t="str">
        <f>E24</f>
        <v>Ing. Hladíková, Ing. Žarnovický</v>
      </c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0.32" customHeight="1">
      <c r="A117" s="34"/>
      <c r="B117" s="35"/>
      <c r="C117" s="34"/>
      <c r="D117" s="34"/>
      <c r="E117" s="34"/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11" customFormat="1" ht="29.28" customHeight="1">
      <c r="A118" s="152"/>
      <c r="B118" s="153"/>
      <c r="C118" s="154" t="s">
        <v>145</v>
      </c>
      <c r="D118" s="155" t="s">
        <v>61</v>
      </c>
      <c r="E118" s="155" t="s">
        <v>57</v>
      </c>
      <c r="F118" s="155" t="s">
        <v>58</v>
      </c>
      <c r="G118" s="155" t="s">
        <v>146</v>
      </c>
      <c r="H118" s="155" t="s">
        <v>147</v>
      </c>
      <c r="I118" s="155" t="s">
        <v>148</v>
      </c>
      <c r="J118" s="156" t="s">
        <v>133</v>
      </c>
      <c r="K118" s="157" t="s">
        <v>149</v>
      </c>
      <c r="L118" s="158"/>
      <c r="M118" s="87" t="s">
        <v>1</v>
      </c>
      <c r="N118" s="88" t="s">
        <v>40</v>
      </c>
      <c r="O118" s="88" t="s">
        <v>150</v>
      </c>
      <c r="P118" s="88" t="s">
        <v>151</v>
      </c>
      <c r="Q118" s="88" t="s">
        <v>152</v>
      </c>
      <c r="R118" s="88" t="s">
        <v>153</v>
      </c>
      <c r="S118" s="88" t="s">
        <v>154</v>
      </c>
      <c r="T118" s="89" t="s">
        <v>155</v>
      </c>
      <c r="U118" s="152"/>
      <c r="V118" s="152"/>
      <c r="W118" s="152"/>
      <c r="X118" s="152"/>
      <c r="Y118" s="152"/>
      <c r="Z118" s="152"/>
      <c r="AA118" s="152"/>
      <c r="AB118" s="152"/>
      <c r="AC118" s="152"/>
      <c r="AD118" s="152"/>
      <c r="AE118" s="152"/>
    </row>
    <row r="119" s="2" customFormat="1" ht="22.8" customHeight="1">
      <c r="A119" s="34"/>
      <c r="B119" s="35"/>
      <c r="C119" s="94" t="s">
        <v>134</v>
      </c>
      <c r="D119" s="34"/>
      <c r="E119" s="34"/>
      <c r="F119" s="34"/>
      <c r="G119" s="34"/>
      <c r="H119" s="34"/>
      <c r="I119" s="34"/>
      <c r="J119" s="159">
        <f>BK119</f>
        <v>0</v>
      </c>
      <c r="K119" s="34"/>
      <c r="L119" s="35"/>
      <c r="M119" s="90"/>
      <c r="N119" s="74"/>
      <c r="O119" s="91"/>
      <c r="P119" s="160">
        <f>P120</f>
        <v>0</v>
      </c>
      <c r="Q119" s="91"/>
      <c r="R119" s="160">
        <f>R120</f>
        <v>0.48730245</v>
      </c>
      <c r="S119" s="91"/>
      <c r="T119" s="161">
        <f>T120</f>
        <v>0.9820000000000001</v>
      </c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T119" s="15" t="s">
        <v>75</v>
      </c>
      <c r="AU119" s="15" t="s">
        <v>135</v>
      </c>
      <c r="BK119" s="162">
        <f>BK120</f>
        <v>0</v>
      </c>
    </row>
    <row r="120" s="12" customFormat="1" ht="25.92" customHeight="1">
      <c r="A120" s="12"/>
      <c r="B120" s="163"/>
      <c r="C120" s="12"/>
      <c r="D120" s="164" t="s">
        <v>75</v>
      </c>
      <c r="E120" s="165" t="s">
        <v>321</v>
      </c>
      <c r="F120" s="165" t="s">
        <v>322</v>
      </c>
      <c r="G120" s="12"/>
      <c r="H120" s="12"/>
      <c r="I120" s="166"/>
      <c r="J120" s="167">
        <f>BK120</f>
        <v>0</v>
      </c>
      <c r="K120" s="12"/>
      <c r="L120" s="163"/>
      <c r="M120" s="168"/>
      <c r="N120" s="169"/>
      <c r="O120" s="169"/>
      <c r="P120" s="170">
        <f>P121+P127</f>
        <v>0</v>
      </c>
      <c r="Q120" s="169"/>
      <c r="R120" s="170">
        <f>R121+R127</f>
        <v>0.48730245</v>
      </c>
      <c r="S120" s="169"/>
      <c r="T120" s="171">
        <f>T121+T127</f>
        <v>0.9820000000000001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164" t="s">
        <v>166</v>
      </c>
      <c r="AT120" s="172" t="s">
        <v>75</v>
      </c>
      <c r="AU120" s="172" t="s">
        <v>76</v>
      </c>
      <c r="AY120" s="164" t="s">
        <v>158</v>
      </c>
      <c r="BK120" s="173">
        <f>BK121+BK127</f>
        <v>0</v>
      </c>
    </row>
    <row r="121" s="12" customFormat="1" ht="22.8" customHeight="1">
      <c r="A121" s="12"/>
      <c r="B121" s="163"/>
      <c r="C121" s="12"/>
      <c r="D121" s="164" t="s">
        <v>75</v>
      </c>
      <c r="E121" s="174" t="s">
        <v>658</v>
      </c>
      <c r="F121" s="174" t="s">
        <v>659</v>
      </c>
      <c r="G121" s="12"/>
      <c r="H121" s="12"/>
      <c r="I121" s="166"/>
      <c r="J121" s="175">
        <f>BK121</f>
        <v>0</v>
      </c>
      <c r="K121" s="12"/>
      <c r="L121" s="163"/>
      <c r="M121" s="168"/>
      <c r="N121" s="169"/>
      <c r="O121" s="169"/>
      <c r="P121" s="170">
        <f>SUM(P122:P126)</f>
        <v>0</v>
      </c>
      <c r="Q121" s="169"/>
      <c r="R121" s="170">
        <f>SUM(R122:R126)</f>
        <v>0.021659249999999998</v>
      </c>
      <c r="S121" s="169"/>
      <c r="T121" s="171">
        <f>SUM(T122:T126)</f>
        <v>0.73720000000000008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4" t="s">
        <v>166</v>
      </c>
      <c r="AT121" s="172" t="s">
        <v>75</v>
      </c>
      <c r="AU121" s="172" t="s">
        <v>84</v>
      </c>
      <c r="AY121" s="164" t="s">
        <v>158</v>
      </c>
      <c r="BK121" s="173">
        <f>SUM(BK122:BK126)</f>
        <v>0</v>
      </c>
    </row>
    <row r="122" s="2" customFormat="1" ht="24.15" customHeight="1">
      <c r="A122" s="34"/>
      <c r="B122" s="176"/>
      <c r="C122" s="177" t="s">
        <v>84</v>
      </c>
      <c r="D122" s="177" t="s">
        <v>161</v>
      </c>
      <c r="E122" s="178" t="s">
        <v>747</v>
      </c>
      <c r="F122" s="179" t="s">
        <v>748</v>
      </c>
      <c r="G122" s="180" t="s">
        <v>164</v>
      </c>
      <c r="H122" s="181">
        <v>368.60000000000002</v>
      </c>
      <c r="I122" s="182"/>
      <c r="J122" s="183">
        <f>ROUND(I122*H122,2)</f>
        <v>0</v>
      </c>
      <c r="K122" s="184"/>
      <c r="L122" s="35"/>
      <c r="M122" s="185" t="s">
        <v>1</v>
      </c>
      <c r="N122" s="186" t="s">
        <v>42</v>
      </c>
      <c r="O122" s="78"/>
      <c r="P122" s="187">
        <f>O122*H122</f>
        <v>0</v>
      </c>
      <c r="Q122" s="187">
        <v>0</v>
      </c>
      <c r="R122" s="187">
        <f>Q122*H122</f>
        <v>0</v>
      </c>
      <c r="S122" s="187">
        <v>0.002</v>
      </c>
      <c r="T122" s="188">
        <f>S122*H122</f>
        <v>0.73720000000000008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189" t="s">
        <v>217</v>
      </c>
      <c r="AT122" s="189" t="s">
        <v>161</v>
      </c>
      <c r="AU122" s="189" t="s">
        <v>166</v>
      </c>
      <c r="AY122" s="15" t="s">
        <v>158</v>
      </c>
      <c r="BE122" s="190">
        <f>IF(N122="základná",J122,0)</f>
        <v>0</v>
      </c>
      <c r="BF122" s="190">
        <f>IF(N122="znížená",J122,0)</f>
        <v>0</v>
      </c>
      <c r="BG122" s="190">
        <f>IF(N122="zákl. prenesená",J122,0)</f>
        <v>0</v>
      </c>
      <c r="BH122" s="190">
        <f>IF(N122="zníž. prenesená",J122,0)</f>
        <v>0</v>
      </c>
      <c r="BI122" s="190">
        <f>IF(N122="nulová",J122,0)</f>
        <v>0</v>
      </c>
      <c r="BJ122" s="15" t="s">
        <v>166</v>
      </c>
      <c r="BK122" s="190">
        <f>ROUND(I122*H122,2)</f>
        <v>0</v>
      </c>
      <c r="BL122" s="15" t="s">
        <v>217</v>
      </c>
      <c r="BM122" s="189" t="s">
        <v>749</v>
      </c>
    </row>
    <row r="123" s="2" customFormat="1" ht="16.5" customHeight="1">
      <c r="A123" s="34"/>
      <c r="B123" s="176"/>
      <c r="C123" s="177" t="s">
        <v>166</v>
      </c>
      <c r="D123" s="177" t="s">
        <v>161</v>
      </c>
      <c r="E123" s="178" t="s">
        <v>691</v>
      </c>
      <c r="F123" s="179" t="s">
        <v>692</v>
      </c>
      <c r="G123" s="180" t="s">
        <v>261</v>
      </c>
      <c r="H123" s="181">
        <v>50</v>
      </c>
      <c r="I123" s="182"/>
      <c r="J123" s="183">
        <f>ROUND(I123*H123,2)</f>
        <v>0</v>
      </c>
      <c r="K123" s="184"/>
      <c r="L123" s="35"/>
      <c r="M123" s="185" t="s">
        <v>1</v>
      </c>
      <c r="N123" s="186" t="s">
        <v>42</v>
      </c>
      <c r="O123" s="78"/>
      <c r="P123" s="187">
        <f>O123*H123</f>
        <v>0</v>
      </c>
      <c r="Q123" s="187">
        <v>0.00014124999999999999</v>
      </c>
      <c r="R123" s="187">
        <f>Q123*H123</f>
        <v>0.0070624999999999993</v>
      </c>
      <c r="S123" s="187">
        <v>0</v>
      </c>
      <c r="T123" s="188">
        <f>S123*H123</f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189" t="s">
        <v>217</v>
      </c>
      <c r="AT123" s="189" t="s">
        <v>161</v>
      </c>
      <c r="AU123" s="189" t="s">
        <v>166</v>
      </c>
      <c r="AY123" s="15" t="s">
        <v>158</v>
      </c>
      <c r="BE123" s="190">
        <f>IF(N123="základná",J123,0)</f>
        <v>0</v>
      </c>
      <c r="BF123" s="190">
        <f>IF(N123="znížená",J123,0)</f>
        <v>0</v>
      </c>
      <c r="BG123" s="190">
        <f>IF(N123="zákl. prenesená",J123,0)</f>
        <v>0</v>
      </c>
      <c r="BH123" s="190">
        <f>IF(N123="zníž. prenesená",J123,0)</f>
        <v>0</v>
      </c>
      <c r="BI123" s="190">
        <f>IF(N123="nulová",J123,0)</f>
        <v>0</v>
      </c>
      <c r="BJ123" s="15" t="s">
        <v>166</v>
      </c>
      <c r="BK123" s="190">
        <f>ROUND(I123*H123,2)</f>
        <v>0</v>
      </c>
      <c r="BL123" s="15" t="s">
        <v>217</v>
      </c>
      <c r="BM123" s="189" t="s">
        <v>750</v>
      </c>
    </row>
    <row r="124" s="2" customFormat="1" ht="24.15" customHeight="1">
      <c r="A124" s="34"/>
      <c r="B124" s="176"/>
      <c r="C124" s="177" t="s">
        <v>171</v>
      </c>
      <c r="D124" s="177" t="s">
        <v>161</v>
      </c>
      <c r="E124" s="178" t="s">
        <v>694</v>
      </c>
      <c r="F124" s="179" t="s">
        <v>751</v>
      </c>
      <c r="G124" s="180" t="s">
        <v>261</v>
      </c>
      <c r="H124" s="181">
        <v>19</v>
      </c>
      <c r="I124" s="182"/>
      <c r="J124" s="183">
        <f>ROUND(I124*H124,2)</f>
        <v>0</v>
      </c>
      <c r="K124" s="184"/>
      <c r="L124" s="35"/>
      <c r="M124" s="185" t="s">
        <v>1</v>
      </c>
      <c r="N124" s="186" t="s">
        <v>42</v>
      </c>
      <c r="O124" s="78"/>
      <c r="P124" s="187">
        <f>O124*H124</f>
        <v>0</v>
      </c>
      <c r="Q124" s="187">
        <v>0.00014124999999999999</v>
      </c>
      <c r="R124" s="187">
        <f>Q124*H124</f>
        <v>0.0026837499999999999</v>
      </c>
      <c r="S124" s="187">
        <v>0</v>
      </c>
      <c r="T124" s="188">
        <f>S124*H124</f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189" t="s">
        <v>217</v>
      </c>
      <c r="AT124" s="189" t="s">
        <v>161</v>
      </c>
      <c r="AU124" s="189" t="s">
        <v>166</v>
      </c>
      <c r="AY124" s="15" t="s">
        <v>158</v>
      </c>
      <c r="BE124" s="190">
        <f>IF(N124="základná",J124,0)</f>
        <v>0</v>
      </c>
      <c r="BF124" s="190">
        <f>IF(N124="znížená",J124,0)</f>
        <v>0</v>
      </c>
      <c r="BG124" s="190">
        <f>IF(N124="zákl. prenesená",J124,0)</f>
        <v>0</v>
      </c>
      <c r="BH124" s="190">
        <f>IF(N124="zníž. prenesená",J124,0)</f>
        <v>0</v>
      </c>
      <c r="BI124" s="190">
        <f>IF(N124="nulová",J124,0)</f>
        <v>0</v>
      </c>
      <c r="BJ124" s="15" t="s">
        <v>166</v>
      </c>
      <c r="BK124" s="190">
        <f>ROUND(I124*H124,2)</f>
        <v>0</v>
      </c>
      <c r="BL124" s="15" t="s">
        <v>217</v>
      </c>
      <c r="BM124" s="189" t="s">
        <v>752</v>
      </c>
    </row>
    <row r="125" s="2" customFormat="1" ht="24.15" customHeight="1">
      <c r="A125" s="34"/>
      <c r="B125" s="176"/>
      <c r="C125" s="196" t="s">
        <v>165</v>
      </c>
      <c r="D125" s="196" t="s">
        <v>264</v>
      </c>
      <c r="E125" s="197" t="s">
        <v>670</v>
      </c>
      <c r="F125" s="198" t="s">
        <v>753</v>
      </c>
      <c r="G125" s="199" t="s">
        <v>164</v>
      </c>
      <c r="H125" s="200">
        <v>5.415</v>
      </c>
      <c r="I125" s="201"/>
      <c r="J125" s="202">
        <f>ROUND(I125*H125,2)</f>
        <v>0</v>
      </c>
      <c r="K125" s="203"/>
      <c r="L125" s="204"/>
      <c r="M125" s="205" t="s">
        <v>1</v>
      </c>
      <c r="N125" s="206" t="s">
        <v>42</v>
      </c>
      <c r="O125" s="78"/>
      <c r="P125" s="187">
        <f>O125*H125</f>
        <v>0</v>
      </c>
      <c r="Q125" s="187">
        <v>0.0022000000000000001</v>
      </c>
      <c r="R125" s="187">
        <f>Q125*H125</f>
        <v>0.011913</v>
      </c>
      <c r="S125" s="187">
        <v>0</v>
      </c>
      <c r="T125" s="188">
        <f>S125*H125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189" t="s">
        <v>285</v>
      </c>
      <c r="AT125" s="189" t="s">
        <v>264</v>
      </c>
      <c r="AU125" s="189" t="s">
        <v>166</v>
      </c>
      <c r="AY125" s="15" t="s">
        <v>158</v>
      </c>
      <c r="BE125" s="190">
        <f>IF(N125="základná",J125,0)</f>
        <v>0</v>
      </c>
      <c r="BF125" s="190">
        <f>IF(N125="znížená",J125,0)</f>
        <v>0</v>
      </c>
      <c r="BG125" s="190">
        <f>IF(N125="zákl. prenesená",J125,0)</f>
        <v>0</v>
      </c>
      <c r="BH125" s="190">
        <f>IF(N125="zníž. prenesená",J125,0)</f>
        <v>0</v>
      </c>
      <c r="BI125" s="190">
        <f>IF(N125="nulová",J125,0)</f>
        <v>0</v>
      </c>
      <c r="BJ125" s="15" t="s">
        <v>166</v>
      </c>
      <c r="BK125" s="190">
        <f>ROUND(I125*H125,2)</f>
        <v>0</v>
      </c>
      <c r="BL125" s="15" t="s">
        <v>217</v>
      </c>
      <c r="BM125" s="189" t="s">
        <v>754</v>
      </c>
    </row>
    <row r="126" s="2" customFormat="1" ht="24.15" customHeight="1">
      <c r="A126" s="34"/>
      <c r="B126" s="176"/>
      <c r="C126" s="177" t="s">
        <v>178</v>
      </c>
      <c r="D126" s="177" t="s">
        <v>161</v>
      </c>
      <c r="E126" s="178" t="s">
        <v>704</v>
      </c>
      <c r="F126" s="179" t="s">
        <v>705</v>
      </c>
      <c r="G126" s="180" t="s">
        <v>358</v>
      </c>
      <c r="H126" s="207"/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</v>
      </c>
      <c r="R126" s="187">
        <f>Q126*H126</f>
        <v>0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217</v>
      </c>
      <c r="AT126" s="189" t="s">
        <v>161</v>
      </c>
      <c r="AU126" s="189" t="s">
        <v>166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217</v>
      </c>
      <c r="BM126" s="189" t="s">
        <v>755</v>
      </c>
    </row>
    <row r="127" s="12" customFormat="1" ht="22.8" customHeight="1">
      <c r="A127" s="12"/>
      <c r="B127" s="163"/>
      <c r="C127" s="12"/>
      <c r="D127" s="164" t="s">
        <v>75</v>
      </c>
      <c r="E127" s="174" t="s">
        <v>323</v>
      </c>
      <c r="F127" s="174" t="s">
        <v>324</v>
      </c>
      <c r="G127" s="12"/>
      <c r="H127" s="12"/>
      <c r="I127" s="166"/>
      <c r="J127" s="175">
        <f>BK127</f>
        <v>0</v>
      </c>
      <c r="K127" s="12"/>
      <c r="L127" s="163"/>
      <c r="M127" s="168"/>
      <c r="N127" s="169"/>
      <c r="O127" s="169"/>
      <c r="P127" s="170">
        <f>SUM(P128:P134)</f>
        <v>0</v>
      </c>
      <c r="Q127" s="169"/>
      <c r="R127" s="170">
        <f>SUM(R128:R134)</f>
        <v>0.46564319999999998</v>
      </c>
      <c r="S127" s="169"/>
      <c r="T127" s="171">
        <f>SUM(T128:T134)</f>
        <v>0.24479999999999999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64" t="s">
        <v>166</v>
      </c>
      <c r="AT127" s="172" t="s">
        <v>75</v>
      </c>
      <c r="AU127" s="172" t="s">
        <v>84</v>
      </c>
      <c r="AY127" s="164" t="s">
        <v>158</v>
      </c>
      <c r="BK127" s="173">
        <f>SUM(BK128:BK134)</f>
        <v>0</v>
      </c>
    </row>
    <row r="128" s="2" customFormat="1" ht="33" customHeight="1">
      <c r="A128" s="34"/>
      <c r="B128" s="176"/>
      <c r="C128" s="177" t="s">
        <v>159</v>
      </c>
      <c r="D128" s="177" t="s">
        <v>161</v>
      </c>
      <c r="E128" s="178" t="s">
        <v>720</v>
      </c>
      <c r="F128" s="179" t="s">
        <v>721</v>
      </c>
      <c r="G128" s="180" t="s">
        <v>188</v>
      </c>
      <c r="H128" s="181">
        <v>60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0.0038999999999999998</v>
      </c>
      <c r="T128" s="188">
        <f>S128*H128</f>
        <v>0.23399999999999999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217</v>
      </c>
      <c r="AT128" s="189" t="s">
        <v>161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217</v>
      </c>
      <c r="BM128" s="189" t="s">
        <v>756</v>
      </c>
    </row>
    <row r="129" s="2" customFormat="1" ht="37.8" customHeight="1">
      <c r="A129" s="34"/>
      <c r="B129" s="176"/>
      <c r="C129" s="177" t="s">
        <v>185</v>
      </c>
      <c r="D129" s="177" t="s">
        <v>161</v>
      </c>
      <c r="E129" s="178" t="s">
        <v>757</v>
      </c>
      <c r="F129" s="179" t="s">
        <v>758</v>
      </c>
      <c r="G129" s="180" t="s">
        <v>188</v>
      </c>
      <c r="H129" s="181">
        <v>60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0.0027239</v>
      </c>
      <c r="R129" s="187">
        <f>Q129*H129</f>
        <v>0.163434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217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217</v>
      </c>
      <c r="BM129" s="189" t="s">
        <v>759</v>
      </c>
    </row>
    <row r="130" s="2" customFormat="1" ht="37.8" customHeight="1">
      <c r="A130" s="34"/>
      <c r="B130" s="176"/>
      <c r="C130" s="177" t="s">
        <v>190</v>
      </c>
      <c r="D130" s="177" t="s">
        <v>161</v>
      </c>
      <c r="E130" s="178" t="s">
        <v>760</v>
      </c>
      <c r="F130" s="179" t="s">
        <v>761</v>
      </c>
      <c r="G130" s="180" t="s">
        <v>188</v>
      </c>
      <c r="H130" s="181">
        <v>126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0.0010842</v>
      </c>
      <c r="R130" s="187">
        <f>Q130*H130</f>
        <v>0.13660920000000001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217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217</v>
      </c>
      <c r="BM130" s="189" t="s">
        <v>762</v>
      </c>
    </row>
    <row r="131" s="2" customFormat="1" ht="37.8" customHeight="1">
      <c r="A131" s="34"/>
      <c r="B131" s="176"/>
      <c r="C131" s="177" t="s">
        <v>194</v>
      </c>
      <c r="D131" s="177" t="s">
        <v>161</v>
      </c>
      <c r="E131" s="178" t="s">
        <v>763</v>
      </c>
      <c r="F131" s="179" t="s">
        <v>764</v>
      </c>
      <c r="G131" s="180" t="s">
        <v>188</v>
      </c>
      <c r="H131" s="181">
        <v>60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0.0013799999999999999</v>
      </c>
      <c r="R131" s="187">
        <f>Q131*H131</f>
        <v>0.082799999999999999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217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217</v>
      </c>
      <c r="BM131" s="189" t="s">
        <v>765</v>
      </c>
    </row>
    <row r="132" s="2" customFormat="1" ht="37.8" customHeight="1">
      <c r="A132" s="34"/>
      <c r="B132" s="176"/>
      <c r="C132" s="177" t="s">
        <v>110</v>
      </c>
      <c r="D132" s="177" t="s">
        <v>161</v>
      </c>
      <c r="E132" s="178" t="s">
        <v>730</v>
      </c>
      <c r="F132" s="179" t="s">
        <v>766</v>
      </c>
      <c r="G132" s="180" t="s">
        <v>188</v>
      </c>
      <c r="H132" s="181">
        <v>60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0.0013799999999999999</v>
      </c>
      <c r="R132" s="187">
        <f>Q132*H132</f>
        <v>0.082799999999999999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217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217</v>
      </c>
      <c r="BM132" s="189" t="s">
        <v>767</v>
      </c>
    </row>
    <row r="133" s="2" customFormat="1" ht="16.5" customHeight="1">
      <c r="A133" s="34"/>
      <c r="B133" s="176"/>
      <c r="C133" s="177" t="s">
        <v>113</v>
      </c>
      <c r="D133" s="177" t="s">
        <v>161</v>
      </c>
      <c r="E133" s="178" t="s">
        <v>558</v>
      </c>
      <c r="F133" s="179" t="s">
        <v>559</v>
      </c>
      <c r="G133" s="180" t="s">
        <v>188</v>
      </c>
      <c r="H133" s="181">
        <v>120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</v>
      </c>
      <c r="R133" s="187">
        <f>Q133*H133</f>
        <v>0</v>
      </c>
      <c r="S133" s="187">
        <v>9.0000000000000006E-05</v>
      </c>
      <c r="T133" s="188">
        <f>S133*H133</f>
        <v>0.010800000000000001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217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217</v>
      </c>
      <c r="BM133" s="189" t="s">
        <v>768</v>
      </c>
    </row>
    <row r="134" s="2" customFormat="1" ht="24.15" customHeight="1">
      <c r="A134" s="34"/>
      <c r="B134" s="176"/>
      <c r="C134" s="177" t="s">
        <v>116</v>
      </c>
      <c r="D134" s="177" t="s">
        <v>161</v>
      </c>
      <c r="E134" s="178" t="s">
        <v>356</v>
      </c>
      <c r="F134" s="179" t="s">
        <v>357</v>
      </c>
      <c r="G134" s="180" t="s">
        <v>358</v>
      </c>
      <c r="H134" s="207"/>
      <c r="I134" s="182"/>
      <c r="J134" s="183">
        <f>ROUND(I134*H134,2)</f>
        <v>0</v>
      </c>
      <c r="K134" s="184"/>
      <c r="L134" s="35"/>
      <c r="M134" s="208" t="s">
        <v>1</v>
      </c>
      <c r="N134" s="209" t="s">
        <v>42</v>
      </c>
      <c r="O134" s="210"/>
      <c r="P134" s="211">
        <f>O134*H134</f>
        <v>0</v>
      </c>
      <c r="Q134" s="211">
        <v>0</v>
      </c>
      <c r="R134" s="211">
        <f>Q134*H134</f>
        <v>0</v>
      </c>
      <c r="S134" s="211">
        <v>0</v>
      </c>
      <c r="T134" s="212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217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217</v>
      </c>
      <c r="BM134" s="189" t="s">
        <v>769</v>
      </c>
    </row>
    <row r="135" s="2" customFormat="1" ht="6.96" customHeight="1">
      <c r="A135" s="34"/>
      <c r="B135" s="61"/>
      <c r="C135" s="62"/>
      <c r="D135" s="62"/>
      <c r="E135" s="62"/>
      <c r="F135" s="62"/>
      <c r="G135" s="62"/>
      <c r="H135" s="62"/>
      <c r="I135" s="62"/>
      <c r="J135" s="62"/>
      <c r="K135" s="62"/>
      <c r="L135" s="35"/>
      <c r="M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</sheetData>
  <autoFilter ref="C118:K134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100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770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ROUND(J125,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ROUND((SUM(BE125:BE149)),  2)</f>
        <v>0</v>
      </c>
      <c r="G33" s="129"/>
      <c r="H33" s="129"/>
      <c r="I33" s="130">
        <v>0.23000000000000001</v>
      </c>
      <c r="J33" s="128">
        <f>ROUND(((SUM(BE125:BE149))*I33),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ROUND((SUM(BF125:BF149)),  2)</f>
        <v>0</v>
      </c>
      <c r="G34" s="129"/>
      <c r="H34" s="129"/>
      <c r="I34" s="130">
        <v>0.23000000000000001</v>
      </c>
      <c r="J34" s="128">
        <f>ROUND(((SUM(BF125:BF149))*I34),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ROUND((SUM(BG125:BG149)),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ROUND((SUM(BH125:BH149)),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ROUND((SUM(BI125:BI149)),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06 - Zateplenie stropov 1.PP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J125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J126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137</v>
      </c>
      <c r="E98" s="150"/>
      <c r="F98" s="150"/>
      <c r="G98" s="150"/>
      <c r="H98" s="150"/>
      <c r="I98" s="150"/>
      <c r="J98" s="151">
        <f>J127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138</v>
      </c>
      <c r="E99" s="150"/>
      <c r="F99" s="150"/>
      <c r="G99" s="150"/>
      <c r="H99" s="150"/>
      <c r="I99" s="150"/>
      <c r="J99" s="151">
        <f>J134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139</v>
      </c>
      <c r="E100" s="150"/>
      <c r="F100" s="150"/>
      <c r="G100" s="150"/>
      <c r="H100" s="150"/>
      <c r="I100" s="150"/>
      <c r="J100" s="151">
        <f>J136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44"/>
      <c r="C101" s="9"/>
      <c r="D101" s="145" t="s">
        <v>140</v>
      </c>
      <c r="E101" s="146"/>
      <c r="F101" s="146"/>
      <c r="G101" s="146"/>
      <c r="H101" s="146"/>
      <c r="I101" s="146"/>
      <c r="J101" s="147">
        <f>J138</f>
        <v>0</v>
      </c>
      <c r="K101" s="9"/>
      <c r="L101" s="14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8"/>
      <c r="C102" s="10"/>
      <c r="D102" s="149" t="s">
        <v>431</v>
      </c>
      <c r="E102" s="150"/>
      <c r="F102" s="150"/>
      <c r="G102" s="150"/>
      <c r="H102" s="150"/>
      <c r="I102" s="150"/>
      <c r="J102" s="151">
        <f>J139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8"/>
      <c r="C103" s="10"/>
      <c r="D103" s="149" t="s">
        <v>771</v>
      </c>
      <c r="E103" s="150"/>
      <c r="F103" s="150"/>
      <c r="G103" s="150"/>
      <c r="H103" s="150"/>
      <c r="I103" s="150"/>
      <c r="J103" s="151">
        <f>J143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44"/>
      <c r="C104" s="9"/>
      <c r="D104" s="145" t="s">
        <v>772</v>
      </c>
      <c r="E104" s="146"/>
      <c r="F104" s="146"/>
      <c r="G104" s="146"/>
      <c r="H104" s="146"/>
      <c r="I104" s="146"/>
      <c r="J104" s="147">
        <f>J146</f>
        <v>0</v>
      </c>
      <c r="K104" s="9"/>
      <c r="L104" s="14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48"/>
      <c r="C105" s="10"/>
      <c r="D105" s="149" t="s">
        <v>773</v>
      </c>
      <c r="E105" s="150"/>
      <c r="F105" s="150"/>
      <c r="G105" s="150"/>
      <c r="H105" s="150"/>
      <c r="I105" s="150"/>
      <c r="J105" s="151">
        <f>J147</f>
        <v>0</v>
      </c>
      <c r="K105" s="10"/>
      <c r="L105" s="14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4"/>
      <c r="B106" s="35"/>
      <c r="C106" s="34"/>
      <c r="D106" s="34"/>
      <c r="E106" s="34"/>
      <c r="F106" s="34"/>
      <c r="G106" s="34"/>
      <c r="H106" s="34"/>
      <c r="I106" s="34"/>
      <c r="J106" s="34"/>
      <c r="K106" s="34"/>
      <c r="L106" s="56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="2" customFormat="1" ht="6.96" customHeight="1">
      <c r="A107" s="34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56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11" s="2" customFormat="1" ht="6.96" customHeight="1">
      <c r="A111" s="34"/>
      <c r="B111" s="63"/>
      <c r="C111" s="64"/>
      <c r="D111" s="64"/>
      <c r="E111" s="64"/>
      <c r="F111" s="64"/>
      <c r="G111" s="64"/>
      <c r="H111" s="64"/>
      <c r="I111" s="64"/>
      <c r="J111" s="64"/>
      <c r="K111" s="6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24.96" customHeight="1">
      <c r="A112" s="34"/>
      <c r="B112" s="35"/>
      <c r="C112" s="19" t="s">
        <v>144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6.96" customHeight="1">
      <c r="A113" s="34"/>
      <c r="B113" s="35"/>
      <c r="C113" s="34"/>
      <c r="D113" s="34"/>
      <c r="E113" s="34"/>
      <c r="F113" s="34"/>
      <c r="G113" s="34"/>
      <c r="H113" s="34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15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6.5" customHeight="1">
      <c r="A115" s="34"/>
      <c r="B115" s="35"/>
      <c r="C115" s="34"/>
      <c r="D115" s="34"/>
      <c r="E115" s="122" t="str">
        <f>E7</f>
        <v>Obnova bytového domu Mikovíniho 9, 11, Bratislava</v>
      </c>
      <c r="F115" s="28"/>
      <c r="G115" s="28"/>
      <c r="H115" s="28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12" customHeight="1">
      <c r="A116" s="34"/>
      <c r="B116" s="35"/>
      <c r="C116" s="28" t="s">
        <v>129</v>
      </c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6.5" customHeight="1">
      <c r="A117" s="34"/>
      <c r="B117" s="35"/>
      <c r="C117" s="34"/>
      <c r="D117" s="34"/>
      <c r="E117" s="68" t="str">
        <f>E9</f>
        <v>06 - Zateplenie stropov 1.PP</v>
      </c>
      <c r="F117" s="34"/>
      <c r="G117" s="34"/>
      <c r="H117" s="34"/>
      <c r="I117" s="34"/>
      <c r="J117" s="34"/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2" customHeight="1">
      <c r="A119" s="34"/>
      <c r="B119" s="35"/>
      <c r="C119" s="28" t="s">
        <v>19</v>
      </c>
      <c r="D119" s="34"/>
      <c r="E119" s="34"/>
      <c r="F119" s="23" t="str">
        <f>F12</f>
        <v>Mikovíniho 9, 11, Bratislava</v>
      </c>
      <c r="G119" s="34"/>
      <c r="H119" s="34"/>
      <c r="I119" s="28" t="s">
        <v>21</v>
      </c>
      <c r="J119" s="70" t="str">
        <f>IF(J12="","",J12)</f>
        <v>21. 10. 2025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6.96" customHeight="1">
      <c r="A120" s="34"/>
      <c r="B120" s="35"/>
      <c r="C120" s="34"/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25.65" customHeight="1">
      <c r="A121" s="34"/>
      <c r="B121" s="35"/>
      <c r="C121" s="28" t="s">
        <v>23</v>
      </c>
      <c r="D121" s="34"/>
      <c r="E121" s="34"/>
      <c r="F121" s="23" t="str">
        <f>E15</f>
        <v>Bytové družstvo BA III, Kominárska 6, BA - správca</v>
      </c>
      <c r="G121" s="34"/>
      <c r="H121" s="34"/>
      <c r="I121" s="28" t="s">
        <v>29</v>
      </c>
      <c r="J121" s="32" t="str">
        <f>E21</f>
        <v>PF7 s.r.o., Teslova 1, 821 02 Bratislava</v>
      </c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25.65" customHeight="1">
      <c r="A122" s="34"/>
      <c r="B122" s="35"/>
      <c r="C122" s="28" t="s">
        <v>27</v>
      </c>
      <c r="D122" s="34"/>
      <c r="E122" s="34"/>
      <c r="F122" s="23" t="str">
        <f>IF(E18="","",E18)</f>
        <v>Vyplň údaj</v>
      </c>
      <c r="G122" s="34"/>
      <c r="H122" s="34"/>
      <c r="I122" s="28" t="s">
        <v>32</v>
      </c>
      <c r="J122" s="32" t="str">
        <f>E24</f>
        <v>Ing. Hladíková, Ing. Žarnovický</v>
      </c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0.32" customHeight="1">
      <c r="A123" s="34"/>
      <c r="B123" s="35"/>
      <c r="C123" s="34"/>
      <c r="D123" s="34"/>
      <c r="E123" s="34"/>
      <c r="F123" s="34"/>
      <c r="G123" s="34"/>
      <c r="H123" s="34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11" customFormat="1" ht="29.28" customHeight="1">
      <c r="A124" s="152"/>
      <c r="B124" s="153"/>
      <c r="C124" s="154" t="s">
        <v>145</v>
      </c>
      <c r="D124" s="155" t="s">
        <v>61</v>
      </c>
      <c r="E124" s="155" t="s">
        <v>57</v>
      </c>
      <c r="F124" s="155" t="s">
        <v>58</v>
      </c>
      <c r="G124" s="155" t="s">
        <v>146</v>
      </c>
      <c r="H124" s="155" t="s">
        <v>147</v>
      </c>
      <c r="I124" s="155" t="s">
        <v>148</v>
      </c>
      <c r="J124" s="156" t="s">
        <v>133</v>
      </c>
      <c r="K124" s="157" t="s">
        <v>149</v>
      </c>
      <c r="L124" s="158"/>
      <c r="M124" s="87" t="s">
        <v>1</v>
      </c>
      <c r="N124" s="88" t="s">
        <v>40</v>
      </c>
      <c r="O124" s="88" t="s">
        <v>150</v>
      </c>
      <c r="P124" s="88" t="s">
        <v>151</v>
      </c>
      <c r="Q124" s="88" t="s">
        <v>152</v>
      </c>
      <c r="R124" s="88" t="s">
        <v>153</v>
      </c>
      <c r="S124" s="88" t="s">
        <v>154</v>
      </c>
      <c r="T124" s="89" t="s">
        <v>155</v>
      </c>
      <c r="U124" s="152"/>
      <c r="V124" s="152"/>
      <c r="W124" s="152"/>
      <c r="X124" s="152"/>
      <c r="Y124" s="152"/>
      <c r="Z124" s="152"/>
      <c r="AA124" s="152"/>
      <c r="AB124" s="152"/>
      <c r="AC124" s="152"/>
      <c r="AD124" s="152"/>
      <c r="AE124" s="152"/>
    </row>
    <row r="125" s="2" customFormat="1" ht="22.8" customHeight="1">
      <c r="A125" s="34"/>
      <c r="B125" s="35"/>
      <c r="C125" s="94" t="s">
        <v>134</v>
      </c>
      <c r="D125" s="34"/>
      <c r="E125" s="34"/>
      <c r="F125" s="34"/>
      <c r="G125" s="34"/>
      <c r="H125" s="34"/>
      <c r="I125" s="34"/>
      <c r="J125" s="159">
        <f>BK125</f>
        <v>0</v>
      </c>
      <c r="K125" s="34"/>
      <c r="L125" s="35"/>
      <c r="M125" s="90"/>
      <c r="N125" s="74"/>
      <c r="O125" s="91"/>
      <c r="P125" s="160">
        <f>P126+P138+P146</f>
        <v>0</v>
      </c>
      <c r="Q125" s="91"/>
      <c r="R125" s="160">
        <f>R126+R138+R146</f>
        <v>9.4717340039999982</v>
      </c>
      <c r="S125" s="91"/>
      <c r="T125" s="161">
        <f>T126+T138+T146</f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T125" s="15" t="s">
        <v>75</v>
      </c>
      <c r="AU125" s="15" t="s">
        <v>135</v>
      </c>
      <c r="BK125" s="162">
        <f>BK126+BK138+BK146</f>
        <v>0</v>
      </c>
    </row>
    <row r="126" s="12" customFormat="1" ht="25.92" customHeight="1">
      <c r="A126" s="12"/>
      <c r="B126" s="163"/>
      <c r="C126" s="12"/>
      <c r="D126" s="164" t="s">
        <v>75</v>
      </c>
      <c r="E126" s="165" t="s">
        <v>156</v>
      </c>
      <c r="F126" s="165" t="s">
        <v>157</v>
      </c>
      <c r="G126" s="12"/>
      <c r="H126" s="12"/>
      <c r="I126" s="166"/>
      <c r="J126" s="167">
        <f>BK126</f>
        <v>0</v>
      </c>
      <c r="K126" s="12"/>
      <c r="L126" s="163"/>
      <c r="M126" s="168"/>
      <c r="N126" s="169"/>
      <c r="O126" s="169"/>
      <c r="P126" s="170">
        <f>P127+P134+P136</f>
        <v>0</v>
      </c>
      <c r="Q126" s="169"/>
      <c r="R126" s="170">
        <f>R127+R134+R136</f>
        <v>8.3197704839999993</v>
      </c>
      <c r="S126" s="169"/>
      <c r="T126" s="171">
        <f>T127+T134+T136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4" t="s">
        <v>84</v>
      </c>
      <c r="AT126" s="172" t="s">
        <v>75</v>
      </c>
      <c r="AU126" s="172" t="s">
        <v>76</v>
      </c>
      <c r="AY126" s="164" t="s">
        <v>158</v>
      </c>
      <c r="BK126" s="173">
        <f>BK127+BK134+BK136</f>
        <v>0</v>
      </c>
    </row>
    <row r="127" s="12" customFormat="1" ht="22.8" customHeight="1">
      <c r="A127" s="12"/>
      <c r="B127" s="163"/>
      <c r="C127" s="12"/>
      <c r="D127" s="164" t="s">
        <v>75</v>
      </c>
      <c r="E127" s="174" t="s">
        <v>159</v>
      </c>
      <c r="F127" s="174" t="s">
        <v>160</v>
      </c>
      <c r="G127" s="12"/>
      <c r="H127" s="12"/>
      <c r="I127" s="166"/>
      <c r="J127" s="175">
        <f>BK127</f>
        <v>0</v>
      </c>
      <c r="K127" s="12"/>
      <c r="L127" s="163"/>
      <c r="M127" s="168"/>
      <c r="N127" s="169"/>
      <c r="O127" s="169"/>
      <c r="P127" s="170">
        <f>SUM(P128:P133)</f>
        <v>0</v>
      </c>
      <c r="Q127" s="169"/>
      <c r="R127" s="170">
        <f>SUM(R128:R133)</f>
        <v>7.6905432280000001</v>
      </c>
      <c r="S127" s="169"/>
      <c r="T127" s="171">
        <f>SUM(T128:T133)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64" t="s">
        <v>84</v>
      </c>
      <c r="AT127" s="172" t="s">
        <v>75</v>
      </c>
      <c r="AU127" s="172" t="s">
        <v>84</v>
      </c>
      <c r="AY127" s="164" t="s">
        <v>158</v>
      </c>
      <c r="BK127" s="173">
        <f>SUM(BK128:BK133)</f>
        <v>0</v>
      </c>
    </row>
    <row r="128" s="2" customFormat="1" ht="16.5" customHeight="1">
      <c r="A128" s="34"/>
      <c r="B128" s="176"/>
      <c r="C128" s="177" t="s">
        <v>84</v>
      </c>
      <c r="D128" s="177" t="s">
        <v>161</v>
      </c>
      <c r="E128" s="178" t="s">
        <v>213</v>
      </c>
      <c r="F128" s="179" t="s">
        <v>214</v>
      </c>
      <c r="G128" s="180" t="s">
        <v>164</v>
      </c>
      <c r="H128" s="181">
        <v>326.80000000000001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</v>
      </c>
      <c r="T128" s="188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774</v>
      </c>
    </row>
    <row r="129" s="2" customFormat="1" ht="24.15" customHeight="1">
      <c r="A129" s="34"/>
      <c r="B129" s="176"/>
      <c r="C129" s="177" t="s">
        <v>166</v>
      </c>
      <c r="D129" s="177" t="s">
        <v>161</v>
      </c>
      <c r="E129" s="178" t="s">
        <v>162</v>
      </c>
      <c r="F129" s="179" t="s">
        <v>163</v>
      </c>
      <c r="G129" s="180" t="s">
        <v>164</v>
      </c>
      <c r="H129" s="181">
        <v>326.80000000000001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0.00020471000000000001</v>
      </c>
      <c r="R129" s="187">
        <f>Q129*H129</f>
        <v>0.066899228000000005</v>
      </c>
      <c r="S129" s="187">
        <v>0</v>
      </c>
      <c r="T129" s="188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775</v>
      </c>
    </row>
    <row r="130" s="2" customFormat="1" ht="24.15" customHeight="1">
      <c r="A130" s="34"/>
      <c r="B130" s="176"/>
      <c r="C130" s="177" t="s">
        <v>171</v>
      </c>
      <c r="D130" s="177" t="s">
        <v>161</v>
      </c>
      <c r="E130" s="178" t="s">
        <v>776</v>
      </c>
      <c r="F130" s="179" t="s">
        <v>777</v>
      </c>
      <c r="G130" s="180" t="s">
        <v>164</v>
      </c>
      <c r="H130" s="181">
        <v>326.80000000000001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0.00022499999999999999</v>
      </c>
      <c r="R130" s="187">
        <f>Q130*H130</f>
        <v>0.073529999999999998</v>
      </c>
      <c r="S130" s="187">
        <v>0</v>
      </c>
      <c r="T130" s="188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778</v>
      </c>
    </row>
    <row r="131" s="2" customFormat="1" ht="24.15" customHeight="1">
      <c r="A131" s="34"/>
      <c r="B131" s="176"/>
      <c r="C131" s="177" t="s">
        <v>165</v>
      </c>
      <c r="D131" s="177" t="s">
        <v>161</v>
      </c>
      <c r="E131" s="178" t="s">
        <v>779</v>
      </c>
      <c r="F131" s="179" t="s">
        <v>780</v>
      </c>
      <c r="G131" s="180" t="s">
        <v>164</v>
      </c>
      <c r="H131" s="181">
        <v>286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0.00040000000000000002</v>
      </c>
      <c r="R131" s="187">
        <f>Q131*H131</f>
        <v>0.1144</v>
      </c>
      <c r="S131" s="187">
        <v>0</v>
      </c>
      <c r="T131" s="188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781</v>
      </c>
    </row>
    <row r="132" s="2" customFormat="1" ht="24.15" customHeight="1">
      <c r="A132" s="34"/>
      <c r="B132" s="176"/>
      <c r="C132" s="177" t="s">
        <v>178</v>
      </c>
      <c r="D132" s="177" t="s">
        <v>161</v>
      </c>
      <c r="E132" s="178" t="s">
        <v>782</v>
      </c>
      <c r="F132" s="179" t="s">
        <v>783</v>
      </c>
      <c r="G132" s="180" t="s">
        <v>164</v>
      </c>
      <c r="H132" s="181">
        <v>286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0.0033</v>
      </c>
      <c r="R132" s="187">
        <f>Q132*H132</f>
        <v>0.94379999999999997</v>
      </c>
      <c r="S132" s="187">
        <v>0</v>
      </c>
      <c r="T132" s="188">
        <f>S132*H132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784</v>
      </c>
    </row>
    <row r="133" s="2" customFormat="1" ht="33" customHeight="1">
      <c r="A133" s="34"/>
      <c r="B133" s="176"/>
      <c r="C133" s="177" t="s">
        <v>159</v>
      </c>
      <c r="D133" s="177" t="s">
        <v>161</v>
      </c>
      <c r="E133" s="178" t="s">
        <v>785</v>
      </c>
      <c r="F133" s="179" t="s">
        <v>786</v>
      </c>
      <c r="G133" s="180" t="s">
        <v>164</v>
      </c>
      <c r="H133" s="181">
        <v>286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0.022699</v>
      </c>
      <c r="R133" s="187">
        <f>Q133*H133</f>
        <v>6.4919140000000004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217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217</v>
      </c>
      <c r="BM133" s="189" t="s">
        <v>787</v>
      </c>
    </row>
    <row r="134" s="12" customFormat="1" ht="22.8" customHeight="1">
      <c r="A134" s="12"/>
      <c r="B134" s="163"/>
      <c r="C134" s="12"/>
      <c r="D134" s="164" t="s">
        <v>75</v>
      </c>
      <c r="E134" s="174" t="s">
        <v>194</v>
      </c>
      <c r="F134" s="174" t="s">
        <v>216</v>
      </c>
      <c r="G134" s="12"/>
      <c r="H134" s="12"/>
      <c r="I134" s="166"/>
      <c r="J134" s="175">
        <f>BK134</f>
        <v>0</v>
      </c>
      <c r="K134" s="12"/>
      <c r="L134" s="163"/>
      <c r="M134" s="168"/>
      <c r="N134" s="169"/>
      <c r="O134" s="169"/>
      <c r="P134" s="170">
        <f>P135</f>
        <v>0</v>
      </c>
      <c r="Q134" s="169"/>
      <c r="R134" s="170">
        <f>R135</f>
        <v>0.62922725599999996</v>
      </c>
      <c r="S134" s="169"/>
      <c r="T134" s="171">
        <f>T135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4" t="s">
        <v>84</v>
      </c>
      <c r="AT134" s="172" t="s">
        <v>75</v>
      </c>
      <c r="AU134" s="172" t="s">
        <v>84</v>
      </c>
      <c r="AY134" s="164" t="s">
        <v>158</v>
      </c>
      <c r="BK134" s="173">
        <f>BK135</f>
        <v>0</v>
      </c>
    </row>
    <row r="135" s="2" customFormat="1" ht="24.15" customHeight="1">
      <c r="A135" s="34"/>
      <c r="B135" s="176"/>
      <c r="C135" s="177" t="s">
        <v>185</v>
      </c>
      <c r="D135" s="177" t="s">
        <v>161</v>
      </c>
      <c r="E135" s="178" t="s">
        <v>477</v>
      </c>
      <c r="F135" s="179" t="s">
        <v>478</v>
      </c>
      <c r="G135" s="180" t="s">
        <v>164</v>
      </c>
      <c r="H135" s="181">
        <v>326.80000000000001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0.00192542</v>
      </c>
      <c r="R135" s="187">
        <f>Q135*H135</f>
        <v>0.62922725599999996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788</v>
      </c>
    </row>
    <row r="136" s="12" customFormat="1" ht="22.8" customHeight="1">
      <c r="A136" s="12"/>
      <c r="B136" s="163"/>
      <c r="C136" s="12"/>
      <c r="D136" s="164" t="s">
        <v>75</v>
      </c>
      <c r="E136" s="174" t="s">
        <v>315</v>
      </c>
      <c r="F136" s="174" t="s">
        <v>316</v>
      </c>
      <c r="G136" s="12"/>
      <c r="H136" s="12"/>
      <c r="I136" s="166"/>
      <c r="J136" s="175">
        <f>BK136</f>
        <v>0</v>
      </c>
      <c r="K136" s="12"/>
      <c r="L136" s="163"/>
      <c r="M136" s="168"/>
      <c r="N136" s="169"/>
      <c r="O136" s="169"/>
      <c r="P136" s="170">
        <f>P137</f>
        <v>0</v>
      </c>
      <c r="Q136" s="169"/>
      <c r="R136" s="170">
        <f>R137</f>
        <v>0</v>
      </c>
      <c r="S136" s="169"/>
      <c r="T136" s="171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164" t="s">
        <v>84</v>
      </c>
      <c r="AT136" s="172" t="s">
        <v>75</v>
      </c>
      <c r="AU136" s="172" t="s">
        <v>84</v>
      </c>
      <c r="AY136" s="164" t="s">
        <v>158</v>
      </c>
      <c r="BK136" s="173">
        <f>BK137</f>
        <v>0</v>
      </c>
    </row>
    <row r="137" s="2" customFormat="1" ht="24.15" customHeight="1">
      <c r="A137" s="34"/>
      <c r="B137" s="176"/>
      <c r="C137" s="177" t="s">
        <v>190</v>
      </c>
      <c r="D137" s="177" t="s">
        <v>161</v>
      </c>
      <c r="E137" s="178" t="s">
        <v>318</v>
      </c>
      <c r="F137" s="179" t="s">
        <v>319</v>
      </c>
      <c r="G137" s="180" t="s">
        <v>283</v>
      </c>
      <c r="H137" s="181">
        <v>1.8280000000000001</v>
      </c>
      <c r="I137" s="182"/>
      <c r="J137" s="183">
        <f>ROUND(I137*H137,2)</f>
        <v>0</v>
      </c>
      <c r="K137" s="184"/>
      <c r="L137" s="35"/>
      <c r="M137" s="185" t="s">
        <v>1</v>
      </c>
      <c r="N137" s="186" t="s">
        <v>42</v>
      </c>
      <c r="O137" s="78"/>
      <c r="P137" s="187">
        <f>O137*H137</f>
        <v>0</v>
      </c>
      <c r="Q137" s="187">
        <v>0</v>
      </c>
      <c r="R137" s="187">
        <f>Q137*H137</f>
        <v>0</v>
      </c>
      <c r="S137" s="187">
        <v>0</v>
      </c>
      <c r="T137" s="188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9" t="s">
        <v>165</v>
      </c>
      <c r="AT137" s="189" t="s">
        <v>161</v>
      </c>
      <c r="AU137" s="189" t="s">
        <v>166</v>
      </c>
      <c r="AY137" s="15" t="s">
        <v>158</v>
      </c>
      <c r="BE137" s="190">
        <f>IF(N137="základná",J137,0)</f>
        <v>0</v>
      </c>
      <c r="BF137" s="190">
        <f>IF(N137="znížená",J137,0)</f>
        <v>0</v>
      </c>
      <c r="BG137" s="190">
        <f>IF(N137="zákl. prenesená",J137,0)</f>
        <v>0</v>
      </c>
      <c r="BH137" s="190">
        <f>IF(N137="zníž. prenesená",J137,0)</f>
        <v>0</v>
      </c>
      <c r="BI137" s="190">
        <f>IF(N137="nulová",J137,0)</f>
        <v>0</v>
      </c>
      <c r="BJ137" s="15" t="s">
        <v>166</v>
      </c>
      <c r="BK137" s="190">
        <f>ROUND(I137*H137,2)</f>
        <v>0</v>
      </c>
      <c r="BL137" s="15" t="s">
        <v>165</v>
      </c>
      <c r="BM137" s="189" t="s">
        <v>789</v>
      </c>
    </row>
    <row r="138" s="12" customFormat="1" ht="25.92" customHeight="1">
      <c r="A138" s="12"/>
      <c r="B138" s="163"/>
      <c r="C138" s="12"/>
      <c r="D138" s="164" t="s">
        <v>75</v>
      </c>
      <c r="E138" s="165" t="s">
        <v>321</v>
      </c>
      <c r="F138" s="165" t="s">
        <v>322</v>
      </c>
      <c r="G138" s="12"/>
      <c r="H138" s="12"/>
      <c r="I138" s="166"/>
      <c r="J138" s="167">
        <f>BK138</f>
        <v>0</v>
      </c>
      <c r="K138" s="12"/>
      <c r="L138" s="163"/>
      <c r="M138" s="168"/>
      <c r="N138" s="169"/>
      <c r="O138" s="169"/>
      <c r="P138" s="170">
        <f>P139+P143</f>
        <v>0</v>
      </c>
      <c r="Q138" s="169"/>
      <c r="R138" s="170">
        <f>R139+R143</f>
        <v>1.1519635199999998</v>
      </c>
      <c r="S138" s="169"/>
      <c r="T138" s="171">
        <f>T139+T143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64" t="s">
        <v>166</v>
      </c>
      <c r="AT138" s="172" t="s">
        <v>75</v>
      </c>
      <c r="AU138" s="172" t="s">
        <v>76</v>
      </c>
      <c r="AY138" s="164" t="s">
        <v>158</v>
      </c>
      <c r="BK138" s="173">
        <f>BK139+BK143</f>
        <v>0</v>
      </c>
    </row>
    <row r="139" s="12" customFormat="1" ht="22.8" customHeight="1">
      <c r="A139" s="12"/>
      <c r="B139" s="163"/>
      <c r="C139" s="12"/>
      <c r="D139" s="164" t="s">
        <v>75</v>
      </c>
      <c r="E139" s="174" t="s">
        <v>544</v>
      </c>
      <c r="F139" s="174" t="s">
        <v>545</v>
      </c>
      <c r="G139" s="12"/>
      <c r="H139" s="12"/>
      <c r="I139" s="166"/>
      <c r="J139" s="175">
        <f>BK139</f>
        <v>0</v>
      </c>
      <c r="K139" s="12"/>
      <c r="L139" s="163"/>
      <c r="M139" s="168"/>
      <c r="N139" s="169"/>
      <c r="O139" s="169"/>
      <c r="P139" s="170">
        <f>SUM(P140:P142)</f>
        <v>0</v>
      </c>
      <c r="Q139" s="169"/>
      <c r="R139" s="170">
        <f>SUM(R140:R142)</f>
        <v>0.80327039999999994</v>
      </c>
      <c r="S139" s="169"/>
      <c r="T139" s="171">
        <f>SUM(T140:T142)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164" t="s">
        <v>166</v>
      </c>
      <c r="AT139" s="172" t="s">
        <v>75</v>
      </c>
      <c r="AU139" s="172" t="s">
        <v>84</v>
      </c>
      <c r="AY139" s="164" t="s">
        <v>158</v>
      </c>
      <c r="BK139" s="173">
        <f>SUM(BK140:BK142)</f>
        <v>0</v>
      </c>
    </row>
    <row r="140" s="2" customFormat="1" ht="24.15" customHeight="1">
      <c r="A140" s="34"/>
      <c r="B140" s="176"/>
      <c r="C140" s="177" t="s">
        <v>194</v>
      </c>
      <c r="D140" s="177" t="s">
        <v>161</v>
      </c>
      <c r="E140" s="178" t="s">
        <v>790</v>
      </c>
      <c r="F140" s="179" t="s">
        <v>791</v>
      </c>
      <c r="G140" s="180" t="s">
        <v>164</v>
      </c>
      <c r="H140" s="181">
        <v>40.799999999999997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0.0050000000000000001</v>
      </c>
      <c r="R140" s="187">
        <f>Q140*H140</f>
        <v>0.20399999999999999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217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217</v>
      </c>
      <c r="BM140" s="189" t="s">
        <v>792</v>
      </c>
    </row>
    <row r="141" s="2" customFormat="1" ht="24.15" customHeight="1">
      <c r="A141" s="34"/>
      <c r="B141" s="176"/>
      <c r="C141" s="196" t="s">
        <v>110</v>
      </c>
      <c r="D141" s="196" t="s">
        <v>264</v>
      </c>
      <c r="E141" s="197" t="s">
        <v>793</v>
      </c>
      <c r="F141" s="198" t="s">
        <v>794</v>
      </c>
      <c r="G141" s="199" t="s">
        <v>164</v>
      </c>
      <c r="H141" s="200">
        <v>41.616</v>
      </c>
      <c r="I141" s="201"/>
      <c r="J141" s="202">
        <f>ROUND(I141*H141,2)</f>
        <v>0</v>
      </c>
      <c r="K141" s="203"/>
      <c r="L141" s="204"/>
      <c r="M141" s="205" t="s">
        <v>1</v>
      </c>
      <c r="N141" s="206" t="s">
        <v>42</v>
      </c>
      <c r="O141" s="78"/>
      <c r="P141" s="187">
        <f>O141*H141</f>
        <v>0</v>
      </c>
      <c r="Q141" s="187">
        <v>0.0144</v>
      </c>
      <c r="R141" s="187">
        <f>Q141*H141</f>
        <v>0.59927039999999998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795</v>
      </c>
      <c r="AT141" s="189" t="s">
        <v>264</v>
      </c>
      <c r="AU141" s="189" t="s">
        <v>166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795</v>
      </c>
      <c r="BM141" s="189" t="s">
        <v>796</v>
      </c>
    </row>
    <row r="142" s="2" customFormat="1" ht="24.15" customHeight="1">
      <c r="A142" s="34"/>
      <c r="B142" s="176"/>
      <c r="C142" s="177" t="s">
        <v>113</v>
      </c>
      <c r="D142" s="177" t="s">
        <v>161</v>
      </c>
      <c r="E142" s="178" t="s">
        <v>552</v>
      </c>
      <c r="F142" s="179" t="s">
        <v>553</v>
      </c>
      <c r="G142" s="180" t="s">
        <v>358</v>
      </c>
      <c r="H142" s="207"/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</v>
      </c>
      <c r="R142" s="187">
        <f>Q142*H142</f>
        <v>0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217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217</v>
      </c>
      <c r="BM142" s="189" t="s">
        <v>797</v>
      </c>
    </row>
    <row r="143" s="12" customFormat="1" ht="22.8" customHeight="1">
      <c r="A143" s="12"/>
      <c r="B143" s="163"/>
      <c r="C143" s="12"/>
      <c r="D143" s="164" t="s">
        <v>75</v>
      </c>
      <c r="E143" s="174" t="s">
        <v>798</v>
      </c>
      <c r="F143" s="174" t="s">
        <v>799</v>
      </c>
      <c r="G143" s="12"/>
      <c r="H143" s="12"/>
      <c r="I143" s="166"/>
      <c r="J143" s="175">
        <f>BK143</f>
        <v>0</v>
      </c>
      <c r="K143" s="12"/>
      <c r="L143" s="163"/>
      <c r="M143" s="168"/>
      <c r="N143" s="169"/>
      <c r="O143" s="169"/>
      <c r="P143" s="170">
        <f>SUM(P144:P145)</f>
        <v>0</v>
      </c>
      <c r="Q143" s="169"/>
      <c r="R143" s="170">
        <f>SUM(R144:R145)</f>
        <v>0.34869311999999997</v>
      </c>
      <c r="S143" s="169"/>
      <c r="T143" s="171">
        <f>SUM(T144:T145)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4" t="s">
        <v>166</v>
      </c>
      <c r="AT143" s="172" t="s">
        <v>75</v>
      </c>
      <c r="AU143" s="172" t="s">
        <v>84</v>
      </c>
      <c r="AY143" s="164" t="s">
        <v>158</v>
      </c>
      <c r="BK143" s="173">
        <f>SUM(BK144:BK145)</f>
        <v>0</v>
      </c>
    </row>
    <row r="144" s="2" customFormat="1" ht="37.8" customHeight="1">
      <c r="A144" s="34"/>
      <c r="B144" s="176"/>
      <c r="C144" s="177" t="s">
        <v>116</v>
      </c>
      <c r="D144" s="177" t="s">
        <v>161</v>
      </c>
      <c r="E144" s="178" t="s">
        <v>800</v>
      </c>
      <c r="F144" s="179" t="s">
        <v>801</v>
      </c>
      <c r="G144" s="180" t="s">
        <v>164</v>
      </c>
      <c r="H144" s="181">
        <v>40.799999999999997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0.0085463999999999991</v>
      </c>
      <c r="R144" s="187">
        <f>Q144*H144</f>
        <v>0.34869311999999997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217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217</v>
      </c>
      <c r="BM144" s="189" t="s">
        <v>802</v>
      </c>
    </row>
    <row r="145" s="2" customFormat="1" ht="24.15" customHeight="1">
      <c r="A145" s="34"/>
      <c r="B145" s="176"/>
      <c r="C145" s="177" t="s">
        <v>119</v>
      </c>
      <c r="D145" s="177" t="s">
        <v>161</v>
      </c>
      <c r="E145" s="178" t="s">
        <v>803</v>
      </c>
      <c r="F145" s="179" t="s">
        <v>804</v>
      </c>
      <c r="G145" s="180" t="s">
        <v>358</v>
      </c>
      <c r="H145" s="207"/>
      <c r="I145" s="182"/>
      <c r="J145" s="183">
        <f>ROUND(I145*H145,2)</f>
        <v>0</v>
      </c>
      <c r="K145" s="184"/>
      <c r="L145" s="35"/>
      <c r="M145" s="185" t="s">
        <v>1</v>
      </c>
      <c r="N145" s="186" t="s">
        <v>42</v>
      </c>
      <c r="O145" s="78"/>
      <c r="P145" s="187">
        <f>O145*H145</f>
        <v>0</v>
      </c>
      <c r="Q145" s="187">
        <v>0</v>
      </c>
      <c r="R145" s="187">
        <f>Q145*H145</f>
        <v>0</v>
      </c>
      <c r="S145" s="187">
        <v>0</v>
      </c>
      <c r="T145" s="188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9" t="s">
        <v>217</v>
      </c>
      <c r="AT145" s="189" t="s">
        <v>161</v>
      </c>
      <c r="AU145" s="189" t="s">
        <v>166</v>
      </c>
      <c r="AY145" s="15" t="s">
        <v>158</v>
      </c>
      <c r="BE145" s="190">
        <f>IF(N145="základná",J145,0)</f>
        <v>0</v>
      </c>
      <c r="BF145" s="190">
        <f>IF(N145="znížená",J145,0)</f>
        <v>0</v>
      </c>
      <c r="BG145" s="190">
        <f>IF(N145="zákl. prenesená",J145,0)</f>
        <v>0</v>
      </c>
      <c r="BH145" s="190">
        <f>IF(N145="zníž. prenesená",J145,0)</f>
        <v>0</v>
      </c>
      <c r="BI145" s="190">
        <f>IF(N145="nulová",J145,0)</f>
        <v>0</v>
      </c>
      <c r="BJ145" s="15" t="s">
        <v>166</v>
      </c>
      <c r="BK145" s="190">
        <f>ROUND(I145*H145,2)</f>
        <v>0</v>
      </c>
      <c r="BL145" s="15" t="s">
        <v>217</v>
      </c>
      <c r="BM145" s="189" t="s">
        <v>805</v>
      </c>
    </row>
    <row r="146" s="12" customFormat="1" ht="25.92" customHeight="1">
      <c r="A146" s="12"/>
      <c r="B146" s="163"/>
      <c r="C146" s="12"/>
      <c r="D146" s="164" t="s">
        <v>75</v>
      </c>
      <c r="E146" s="165" t="s">
        <v>264</v>
      </c>
      <c r="F146" s="165" t="s">
        <v>806</v>
      </c>
      <c r="G146" s="12"/>
      <c r="H146" s="12"/>
      <c r="I146" s="166"/>
      <c r="J146" s="167">
        <f>BK146</f>
        <v>0</v>
      </c>
      <c r="K146" s="12"/>
      <c r="L146" s="163"/>
      <c r="M146" s="168"/>
      <c r="N146" s="169"/>
      <c r="O146" s="169"/>
      <c r="P146" s="170">
        <f>P147</f>
        <v>0</v>
      </c>
      <c r="Q146" s="169"/>
      <c r="R146" s="170">
        <f>R147</f>
        <v>0</v>
      </c>
      <c r="S146" s="169"/>
      <c r="T146" s="171">
        <f>T147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164" t="s">
        <v>171</v>
      </c>
      <c r="AT146" s="172" t="s">
        <v>75</v>
      </c>
      <c r="AU146" s="172" t="s">
        <v>76</v>
      </c>
      <c r="AY146" s="164" t="s">
        <v>158</v>
      </c>
      <c r="BK146" s="173">
        <f>BK147</f>
        <v>0</v>
      </c>
    </row>
    <row r="147" s="12" customFormat="1" ht="22.8" customHeight="1">
      <c r="A147" s="12"/>
      <c r="B147" s="163"/>
      <c r="C147" s="12"/>
      <c r="D147" s="164" t="s">
        <v>75</v>
      </c>
      <c r="E147" s="174" t="s">
        <v>807</v>
      </c>
      <c r="F147" s="174" t="s">
        <v>808</v>
      </c>
      <c r="G147" s="12"/>
      <c r="H147" s="12"/>
      <c r="I147" s="166"/>
      <c r="J147" s="175">
        <f>BK147</f>
        <v>0</v>
      </c>
      <c r="K147" s="12"/>
      <c r="L147" s="163"/>
      <c r="M147" s="168"/>
      <c r="N147" s="169"/>
      <c r="O147" s="169"/>
      <c r="P147" s="170">
        <f>SUM(P148:P149)</f>
        <v>0</v>
      </c>
      <c r="Q147" s="169"/>
      <c r="R147" s="170">
        <f>SUM(R148:R149)</f>
        <v>0</v>
      </c>
      <c r="S147" s="169"/>
      <c r="T147" s="171">
        <f>SUM(T148:T149)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164" t="s">
        <v>171</v>
      </c>
      <c r="AT147" s="172" t="s">
        <v>75</v>
      </c>
      <c r="AU147" s="172" t="s">
        <v>84</v>
      </c>
      <c r="AY147" s="164" t="s">
        <v>158</v>
      </c>
      <c r="BK147" s="173">
        <f>SUM(BK148:BK149)</f>
        <v>0</v>
      </c>
    </row>
    <row r="148" s="2" customFormat="1" ht="16.5" customHeight="1">
      <c r="A148" s="34"/>
      <c r="B148" s="176"/>
      <c r="C148" s="177" t="s">
        <v>122</v>
      </c>
      <c r="D148" s="177" t="s">
        <v>161</v>
      </c>
      <c r="E148" s="178" t="s">
        <v>809</v>
      </c>
      <c r="F148" s="179" t="s">
        <v>810</v>
      </c>
      <c r="G148" s="180" t="s">
        <v>811</v>
      </c>
      <c r="H148" s="181">
        <v>1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</v>
      </c>
      <c r="R148" s="187">
        <f>Q148*H148</f>
        <v>0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744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744</v>
      </c>
      <c r="BM148" s="189" t="s">
        <v>812</v>
      </c>
    </row>
    <row r="149" s="2" customFormat="1">
      <c r="A149" s="34"/>
      <c r="B149" s="35"/>
      <c r="C149" s="34"/>
      <c r="D149" s="191" t="s">
        <v>229</v>
      </c>
      <c r="E149" s="34"/>
      <c r="F149" s="192" t="s">
        <v>813</v>
      </c>
      <c r="G149" s="34"/>
      <c r="H149" s="34"/>
      <c r="I149" s="193"/>
      <c r="J149" s="34"/>
      <c r="K149" s="34"/>
      <c r="L149" s="35"/>
      <c r="M149" s="213"/>
      <c r="N149" s="214"/>
      <c r="O149" s="210"/>
      <c r="P149" s="210"/>
      <c r="Q149" s="210"/>
      <c r="R149" s="210"/>
      <c r="S149" s="210"/>
      <c r="T149" s="215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T149" s="15" t="s">
        <v>229</v>
      </c>
      <c r="AU149" s="15" t="s">
        <v>166</v>
      </c>
    </row>
    <row r="150" s="2" customFormat="1" ht="6.96" customHeight="1">
      <c r="A150" s="34"/>
      <c r="B150" s="61"/>
      <c r="C150" s="62"/>
      <c r="D150" s="62"/>
      <c r="E150" s="62"/>
      <c r="F150" s="62"/>
      <c r="G150" s="62"/>
      <c r="H150" s="62"/>
      <c r="I150" s="62"/>
      <c r="J150" s="62"/>
      <c r="K150" s="62"/>
      <c r="L150" s="35"/>
      <c r="M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</row>
  </sheetData>
  <autoFilter ref="C124:K149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103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814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ROUND(J133,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ROUND((SUM(BE133:BE264)),  2)</f>
        <v>0</v>
      </c>
      <c r="G33" s="129"/>
      <c r="H33" s="129"/>
      <c r="I33" s="130">
        <v>0.23000000000000001</v>
      </c>
      <c r="J33" s="128">
        <f>ROUND(((SUM(BE133:BE264))*I33),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ROUND((SUM(BF133:BF264)),  2)</f>
        <v>0</v>
      </c>
      <c r="G34" s="129"/>
      <c r="H34" s="129"/>
      <c r="I34" s="130">
        <v>0.23000000000000001</v>
      </c>
      <c r="J34" s="128">
        <f>ROUND(((SUM(BF133:BF264))*I34),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ROUND((SUM(BG133:BG264)),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ROUND((SUM(BH133:BH264)),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ROUND((SUM(BI133:BI264)),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07 - Ostatné práce obnovy, interiér, schodiská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J133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J134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815</v>
      </c>
      <c r="E98" s="150"/>
      <c r="F98" s="150"/>
      <c r="G98" s="150"/>
      <c r="H98" s="150"/>
      <c r="I98" s="150"/>
      <c r="J98" s="151">
        <f>J135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816</v>
      </c>
      <c r="E99" s="150"/>
      <c r="F99" s="150"/>
      <c r="G99" s="150"/>
      <c r="H99" s="150"/>
      <c r="I99" s="150"/>
      <c r="J99" s="151">
        <f>J143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817</v>
      </c>
      <c r="E100" s="150"/>
      <c r="F100" s="150"/>
      <c r="G100" s="150"/>
      <c r="H100" s="150"/>
      <c r="I100" s="150"/>
      <c r="J100" s="151">
        <f>J145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8"/>
      <c r="C101" s="10"/>
      <c r="D101" s="149" t="s">
        <v>137</v>
      </c>
      <c r="E101" s="150"/>
      <c r="F101" s="150"/>
      <c r="G101" s="150"/>
      <c r="H101" s="150"/>
      <c r="I101" s="150"/>
      <c r="J101" s="151">
        <f>J150</f>
        <v>0</v>
      </c>
      <c r="K101" s="10"/>
      <c r="L101" s="14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8"/>
      <c r="C102" s="10"/>
      <c r="D102" s="149" t="s">
        <v>138</v>
      </c>
      <c r="E102" s="150"/>
      <c r="F102" s="150"/>
      <c r="G102" s="150"/>
      <c r="H102" s="150"/>
      <c r="I102" s="150"/>
      <c r="J102" s="151">
        <f>J170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8"/>
      <c r="C103" s="10"/>
      <c r="D103" s="149" t="s">
        <v>139</v>
      </c>
      <c r="E103" s="150"/>
      <c r="F103" s="150"/>
      <c r="G103" s="150"/>
      <c r="H103" s="150"/>
      <c r="I103" s="150"/>
      <c r="J103" s="151">
        <f>J192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44"/>
      <c r="C104" s="9"/>
      <c r="D104" s="145" t="s">
        <v>140</v>
      </c>
      <c r="E104" s="146"/>
      <c r="F104" s="146"/>
      <c r="G104" s="146"/>
      <c r="H104" s="146"/>
      <c r="I104" s="146"/>
      <c r="J104" s="147">
        <f>J194</f>
        <v>0</v>
      </c>
      <c r="K104" s="9"/>
      <c r="L104" s="14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48"/>
      <c r="C105" s="10"/>
      <c r="D105" s="149" t="s">
        <v>141</v>
      </c>
      <c r="E105" s="150"/>
      <c r="F105" s="150"/>
      <c r="G105" s="150"/>
      <c r="H105" s="150"/>
      <c r="I105" s="150"/>
      <c r="J105" s="151">
        <f>J195</f>
        <v>0</v>
      </c>
      <c r="K105" s="10"/>
      <c r="L105" s="14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48"/>
      <c r="C106" s="10"/>
      <c r="D106" s="149" t="s">
        <v>818</v>
      </c>
      <c r="E106" s="150"/>
      <c r="F106" s="150"/>
      <c r="G106" s="150"/>
      <c r="H106" s="150"/>
      <c r="I106" s="150"/>
      <c r="J106" s="151">
        <f>J198</f>
        <v>0</v>
      </c>
      <c r="K106" s="10"/>
      <c r="L106" s="14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48"/>
      <c r="C107" s="10"/>
      <c r="D107" s="149" t="s">
        <v>142</v>
      </c>
      <c r="E107" s="150"/>
      <c r="F107" s="150"/>
      <c r="G107" s="150"/>
      <c r="H107" s="150"/>
      <c r="I107" s="150"/>
      <c r="J107" s="151">
        <f>J207</f>
        <v>0</v>
      </c>
      <c r="K107" s="10"/>
      <c r="L107" s="148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48"/>
      <c r="C108" s="10"/>
      <c r="D108" s="149" t="s">
        <v>432</v>
      </c>
      <c r="E108" s="150"/>
      <c r="F108" s="150"/>
      <c r="G108" s="150"/>
      <c r="H108" s="150"/>
      <c r="I108" s="150"/>
      <c r="J108" s="151">
        <f>J231</f>
        <v>0</v>
      </c>
      <c r="K108" s="10"/>
      <c r="L108" s="148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48"/>
      <c r="C109" s="10"/>
      <c r="D109" s="149" t="s">
        <v>819</v>
      </c>
      <c r="E109" s="150"/>
      <c r="F109" s="150"/>
      <c r="G109" s="150"/>
      <c r="H109" s="150"/>
      <c r="I109" s="150"/>
      <c r="J109" s="151">
        <f>J242</f>
        <v>0</v>
      </c>
      <c r="K109" s="10"/>
      <c r="L109" s="148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48"/>
      <c r="C110" s="10"/>
      <c r="D110" s="149" t="s">
        <v>820</v>
      </c>
      <c r="E110" s="150"/>
      <c r="F110" s="150"/>
      <c r="G110" s="150"/>
      <c r="H110" s="150"/>
      <c r="I110" s="150"/>
      <c r="J110" s="151">
        <f>J247</f>
        <v>0</v>
      </c>
      <c r="K110" s="10"/>
      <c r="L110" s="148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48"/>
      <c r="C111" s="10"/>
      <c r="D111" s="149" t="s">
        <v>821</v>
      </c>
      <c r="E111" s="150"/>
      <c r="F111" s="150"/>
      <c r="G111" s="150"/>
      <c r="H111" s="150"/>
      <c r="I111" s="150"/>
      <c r="J111" s="151">
        <f>J250</f>
        <v>0</v>
      </c>
      <c r="K111" s="10"/>
      <c r="L111" s="148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48"/>
      <c r="C112" s="10"/>
      <c r="D112" s="149" t="s">
        <v>822</v>
      </c>
      <c r="E112" s="150"/>
      <c r="F112" s="150"/>
      <c r="G112" s="150"/>
      <c r="H112" s="150"/>
      <c r="I112" s="150"/>
      <c r="J112" s="151">
        <f>J255</f>
        <v>0</v>
      </c>
      <c r="K112" s="10"/>
      <c r="L112" s="148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48"/>
      <c r="C113" s="10"/>
      <c r="D113" s="149" t="s">
        <v>823</v>
      </c>
      <c r="E113" s="150"/>
      <c r="F113" s="150"/>
      <c r="G113" s="150"/>
      <c r="H113" s="150"/>
      <c r="I113" s="150"/>
      <c r="J113" s="151">
        <f>J263</f>
        <v>0</v>
      </c>
      <c r="K113" s="10"/>
      <c r="L113" s="148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4"/>
      <c r="B114" s="35"/>
      <c r="C114" s="34"/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6.96" customHeight="1">
      <c r="A115" s="34"/>
      <c r="B115" s="61"/>
      <c r="C115" s="62"/>
      <c r="D115" s="62"/>
      <c r="E115" s="62"/>
      <c r="F115" s="62"/>
      <c r="G115" s="62"/>
      <c r="H115" s="62"/>
      <c r="I115" s="62"/>
      <c r="J115" s="62"/>
      <c r="K115" s="62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9" s="2" customFormat="1" ht="6.96" customHeight="1">
      <c r="A119" s="34"/>
      <c r="B119" s="63"/>
      <c r="C119" s="64"/>
      <c r="D119" s="64"/>
      <c r="E119" s="64"/>
      <c r="F119" s="64"/>
      <c r="G119" s="64"/>
      <c r="H119" s="64"/>
      <c r="I119" s="64"/>
      <c r="J119" s="64"/>
      <c r="K119" s="6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24.96" customHeight="1">
      <c r="A120" s="34"/>
      <c r="B120" s="35"/>
      <c r="C120" s="19" t="s">
        <v>144</v>
      </c>
      <c r="D120" s="34"/>
      <c r="E120" s="34"/>
      <c r="F120" s="34"/>
      <c r="G120" s="34"/>
      <c r="H120" s="34"/>
      <c r="I120" s="34"/>
      <c r="J120" s="34"/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6.96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2" customFormat="1" ht="12" customHeight="1">
      <c r="A122" s="34"/>
      <c r="B122" s="35"/>
      <c r="C122" s="28" t="s">
        <v>15</v>
      </c>
      <c r="D122" s="34"/>
      <c r="E122" s="34"/>
      <c r="F122" s="34"/>
      <c r="G122" s="34"/>
      <c r="H122" s="34"/>
      <c r="I122" s="34"/>
      <c r="J122" s="34"/>
      <c r="K122" s="34"/>
      <c r="L122" s="56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="2" customFormat="1" ht="16.5" customHeight="1">
      <c r="A123" s="34"/>
      <c r="B123" s="35"/>
      <c r="C123" s="34"/>
      <c r="D123" s="34"/>
      <c r="E123" s="122" t="str">
        <f>E7</f>
        <v>Obnova bytového domu Mikovíniho 9, 11, Bratislava</v>
      </c>
      <c r="F123" s="28"/>
      <c r="G123" s="28"/>
      <c r="H123" s="28"/>
      <c r="I123" s="34"/>
      <c r="J123" s="34"/>
      <c r="K123" s="34"/>
      <c r="L123" s="56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="2" customFormat="1" ht="12" customHeight="1">
      <c r="A124" s="34"/>
      <c r="B124" s="35"/>
      <c r="C124" s="28" t="s">
        <v>129</v>
      </c>
      <c r="D124" s="34"/>
      <c r="E124" s="34"/>
      <c r="F124" s="34"/>
      <c r="G124" s="34"/>
      <c r="H124" s="34"/>
      <c r="I124" s="34"/>
      <c r="J124" s="34"/>
      <c r="K124" s="34"/>
      <c r="L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="2" customFormat="1" ht="16.5" customHeight="1">
      <c r="A125" s="34"/>
      <c r="B125" s="35"/>
      <c r="C125" s="34"/>
      <c r="D125" s="34"/>
      <c r="E125" s="68" t="str">
        <f>E9</f>
        <v>07 - Ostatné práce obnovy, interiér, schodiská</v>
      </c>
      <c r="F125" s="34"/>
      <c r="G125" s="34"/>
      <c r="H125" s="34"/>
      <c r="I125" s="34"/>
      <c r="J125" s="34"/>
      <c r="K125" s="34"/>
      <c r="L125" s="56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="2" customFormat="1" ht="6.96" customHeight="1">
      <c r="A126" s="34"/>
      <c r="B126" s="35"/>
      <c r="C126" s="34"/>
      <c r="D126" s="34"/>
      <c r="E126" s="34"/>
      <c r="F126" s="34"/>
      <c r="G126" s="34"/>
      <c r="H126" s="34"/>
      <c r="I126" s="34"/>
      <c r="J126" s="34"/>
      <c r="K126" s="34"/>
      <c r="L126" s="56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="2" customFormat="1" ht="12" customHeight="1">
      <c r="A127" s="34"/>
      <c r="B127" s="35"/>
      <c r="C127" s="28" t="s">
        <v>19</v>
      </c>
      <c r="D127" s="34"/>
      <c r="E127" s="34"/>
      <c r="F127" s="23" t="str">
        <f>F12</f>
        <v>Mikovíniho 9, 11, Bratislava</v>
      </c>
      <c r="G127" s="34"/>
      <c r="H127" s="34"/>
      <c r="I127" s="28" t="s">
        <v>21</v>
      </c>
      <c r="J127" s="70" t="str">
        <f>IF(J12="","",J12)</f>
        <v>21. 10. 2025</v>
      </c>
      <c r="K127" s="34"/>
      <c r="L127" s="56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="2" customFormat="1" ht="6.96" customHeight="1">
      <c r="A128" s="34"/>
      <c r="B128" s="35"/>
      <c r="C128" s="34"/>
      <c r="D128" s="34"/>
      <c r="E128" s="34"/>
      <c r="F128" s="34"/>
      <c r="G128" s="34"/>
      <c r="H128" s="34"/>
      <c r="I128" s="34"/>
      <c r="J128" s="34"/>
      <c r="K128" s="34"/>
      <c r="L128" s="56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="2" customFormat="1" ht="25.65" customHeight="1">
      <c r="A129" s="34"/>
      <c r="B129" s="35"/>
      <c r="C129" s="28" t="s">
        <v>23</v>
      </c>
      <c r="D129" s="34"/>
      <c r="E129" s="34"/>
      <c r="F129" s="23" t="str">
        <f>E15</f>
        <v>Bytové družstvo BA III, Kominárska 6, BA - správca</v>
      </c>
      <c r="G129" s="34"/>
      <c r="H129" s="34"/>
      <c r="I129" s="28" t="s">
        <v>29</v>
      </c>
      <c r="J129" s="32" t="str">
        <f>E21</f>
        <v>PF7 s.r.o., Teslova 1, 821 02 Bratislava</v>
      </c>
      <c r="K129" s="34"/>
      <c r="L129" s="56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="2" customFormat="1" ht="25.65" customHeight="1">
      <c r="A130" s="34"/>
      <c r="B130" s="35"/>
      <c r="C130" s="28" t="s">
        <v>27</v>
      </c>
      <c r="D130" s="34"/>
      <c r="E130" s="34"/>
      <c r="F130" s="23" t="str">
        <f>IF(E18="","",E18)</f>
        <v>Vyplň údaj</v>
      </c>
      <c r="G130" s="34"/>
      <c r="H130" s="34"/>
      <c r="I130" s="28" t="s">
        <v>32</v>
      </c>
      <c r="J130" s="32" t="str">
        <f>E24</f>
        <v>Ing. Hladíková, Ing. Žarnovický</v>
      </c>
      <c r="K130" s="34"/>
      <c r="L130" s="56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="2" customFormat="1" ht="10.32" customHeight="1">
      <c r="A131" s="34"/>
      <c r="B131" s="35"/>
      <c r="C131" s="34"/>
      <c r="D131" s="34"/>
      <c r="E131" s="34"/>
      <c r="F131" s="34"/>
      <c r="G131" s="34"/>
      <c r="H131" s="34"/>
      <c r="I131" s="34"/>
      <c r="J131" s="34"/>
      <c r="K131" s="34"/>
      <c r="L131" s="56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="11" customFormat="1" ht="29.28" customHeight="1">
      <c r="A132" s="152"/>
      <c r="B132" s="153"/>
      <c r="C132" s="154" t="s">
        <v>145</v>
      </c>
      <c r="D132" s="155" t="s">
        <v>61</v>
      </c>
      <c r="E132" s="155" t="s">
        <v>57</v>
      </c>
      <c r="F132" s="155" t="s">
        <v>58</v>
      </c>
      <c r="G132" s="155" t="s">
        <v>146</v>
      </c>
      <c r="H132" s="155" t="s">
        <v>147</v>
      </c>
      <c r="I132" s="155" t="s">
        <v>148</v>
      </c>
      <c r="J132" s="156" t="s">
        <v>133</v>
      </c>
      <c r="K132" s="157" t="s">
        <v>149</v>
      </c>
      <c r="L132" s="158"/>
      <c r="M132" s="87" t="s">
        <v>1</v>
      </c>
      <c r="N132" s="88" t="s">
        <v>40</v>
      </c>
      <c r="O132" s="88" t="s">
        <v>150</v>
      </c>
      <c r="P132" s="88" t="s">
        <v>151</v>
      </c>
      <c r="Q132" s="88" t="s">
        <v>152</v>
      </c>
      <c r="R132" s="88" t="s">
        <v>153</v>
      </c>
      <c r="S132" s="88" t="s">
        <v>154</v>
      </c>
      <c r="T132" s="89" t="s">
        <v>155</v>
      </c>
      <c r="U132" s="152"/>
      <c r="V132" s="152"/>
      <c r="W132" s="152"/>
      <c r="X132" s="152"/>
      <c r="Y132" s="152"/>
      <c r="Z132" s="152"/>
      <c r="AA132" s="152"/>
      <c r="AB132" s="152"/>
      <c r="AC132" s="152"/>
      <c r="AD132" s="152"/>
      <c r="AE132" s="152"/>
    </row>
    <row r="133" s="2" customFormat="1" ht="22.8" customHeight="1">
      <c r="A133" s="34"/>
      <c r="B133" s="35"/>
      <c r="C133" s="94" t="s">
        <v>134</v>
      </c>
      <c r="D133" s="34"/>
      <c r="E133" s="34"/>
      <c r="F133" s="34"/>
      <c r="G133" s="34"/>
      <c r="H133" s="34"/>
      <c r="I133" s="34"/>
      <c r="J133" s="159">
        <f>BK133</f>
        <v>0</v>
      </c>
      <c r="K133" s="34"/>
      <c r="L133" s="35"/>
      <c r="M133" s="90"/>
      <c r="N133" s="74"/>
      <c r="O133" s="91"/>
      <c r="P133" s="160">
        <f>P134+P194</f>
        <v>0</v>
      </c>
      <c r="Q133" s="91"/>
      <c r="R133" s="160">
        <f>R134+R194</f>
        <v>52.897545985779999</v>
      </c>
      <c r="S133" s="91"/>
      <c r="T133" s="161">
        <f>T134+T194</f>
        <v>44.9221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T133" s="15" t="s">
        <v>75</v>
      </c>
      <c r="AU133" s="15" t="s">
        <v>135</v>
      </c>
      <c r="BK133" s="162">
        <f>BK134+BK194</f>
        <v>0</v>
      </c>
    </row>
    <row r="134" s="12" customFormat="1" ht="25.92" customHeight="1">
      <c r="A134" s="12"/>
      <c r="B134" s="163"/>
      <c r="C134" s="12"/>
      <c r="D134" s="164" t="s">
        <v>75</v>
      </c>
      <c r="E134" s="165" t="s">
        <v>156</v>
      </c>
      <c r="F134" s="165" t="s">
        <v>157</v>
      </c>
      <c r="G134" s="12"/>
      <c r="H134" s="12"/>
      <c r="I134" s="166"/>
      <c r="J134" s="167">
        <f>BK134</f>
        <v>0</v>
      </c>
      <c r="K134" s="12"/>
      <c r="L134" s="163"/>
      <c r="M134" s="168"/>
      <c r="N134" s="169"/>
      <c r="O134" s="169"/>
      <c r="P134" s="170">
        <f>P135+P143+P145+P150+P170+P192</f>
        <v>0</v>
      </c>
      <c r="Q134" s="169"/>
      <c r="R134" s="170">
        <f>R135+R143+R145+R150+R170+R192</f>
        <v>27.42167469432</v>
      </c>
      <c r="S134" s="169"/>
      <c r="T134" s="171">
        <f>T135+T143+T145+T150+T170+T192</f>
        <v>44.398330000000001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4" t="s">
        <v>84</v>
      </c>
      <c r="AT134" s="172" t="s">
        <v>75</v>
      </c>
      <c r="AU134" s="172" t="s">
        <v>76</v>
      </c>
      <c r="AY134" s="164" t="s">
        <v>158</v>
      </c>
      <c r="BK134" s="173">
        <f>BK135+BK143+BK145+BK150+BK170+BK192</f>
        <v>0</v>
      </c>
    </row>
    <row r="135" s="12" customFormat="1" ht="22.8" customHeight="1">
      <c r="A135" s="12"/>
      <c r="B135" s="163"/>
      <c r="C135" s="12"/>
      <c r="D135" s="164" t="s">
        <v>75</v>
      </c>
      <c r="E135" s="174" t="s">
        <v>166</v>
      </c>
      <c r="F135" s="174" t="s">
        <v>824</v>
      </c>
      <c r="G135" s="12"/>
      <c r="H135" s="12"/>
      <c r="I135" s="166"/>
      <c r="J135" s="175">
        <f>BK135</f>
        <v>0</v>
      </c>
      <c r="K135" s="12"/>
      <c r="L135" s="163"/>
      <c r="M135" s="168"/>
      <c r="N135" s="169"/>
      <c r="O135" s="169"/>
      <c r="P135" s="170">
        <f>SUM(P136:P142)</f>
        <v>0</v>
      </c>
      <c r="Q135" s="169"/>
      <c r="R135" s="170">
        <f>SUM(R136:R142)</f>
        <v>5.77274032483</v>
      </c>
      <c r="S135" s="169"/>
      <c r="T135" s="171">
        <f>SUM(T136:T142)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4" t="s">
        <v>84</v>
      </c>
      <c r="AT135" s="172" t="s">
        <v>75</v>
      </c>
      <c r="AU135" s="172" t="s">
        <v>84</v>
      </c>
      <c r="AY135" s="164" t="s">
        <v>158</v>
      </c>
      <c r="BK135" s="173">
        <f>SUM(BK136:BK142)</f>
        <v>0</v>
      </c>
    </row>
    <row r="136" s="2" customFormat="1" ht="24.15" customHeight="1">
      <c r="A136" s="34"/>
      <c r="B136" s="176"/>
      <c r="C136" s="177" t="s">
        <v>84</v>
      </c>
      <c r="D136" s="177" t="s">
        <v>161</v>
      </c>
      <c r="E136" s="178" t="s">
        <v>825</v>
      </c>
      <c r="F136" s="179" t="s">
        <v>826</v>
      </c>
      <c r="G136" s="180" t="s">
        <v>490</v>
      </c>
      <c r="H136" s="181">
        <v>1.335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2.0699999999999998</v>
      </c>
      <c r="R136" s="187">
        <f>Q136*H136</f>
        <v>2.7634499999999997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827</v>
      </c>
    </row>
    <row r="137" s="2" customFormat="1">
      <c r="A137" s="34"/>
      <c r="B137" s="35"/>
      <c r="C137" s="34"/>
      <c r="D137" s="191" t="s">
        <v>229</v>
      </c>
      <c r="E137" s="34"/>
      <c r="F137" s="192" t="s">
        <v>828</v>
      </c>
      <c r="G137" s="34"/>
      <c r="H137" s="34"/>
      <c r="I137" s="193"/>
      <c r="J137" s="34"/>
      <c r="K137" s="34"/>
      <c r="L137" s="35"/>
      <c r="M137" s="194"/>
      <c r="N137" s="195"/>
      <c r="O137" s="78"/>
      <c r="P137" s="78"/>
      <c r="Q137" s="78"/>
      <c r="R137" s="78"/>
      <c r="S137" s="78"/>
      <c r="T137" s="79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5" t="s">
        <v>229</v>
      </c>
      <c r="AU137" s="15" t="s">
        <v>166</v>
      </c>
    </row>
    <row r="138" s="2" customFormat="1" ht="24.15" customHeight="1">
      <c r="A138" s="34"/>
      <c r="B138" s="176"/>
      <c r="C138" s="177" t="s">
        <v>166</v>
      </c>
      <c r="D138" s="177" t="s">
        <v>161</v>
      </c>
      <c r="E138" s="178" t="s">
        <v>829</v>
      </c>
      <c r="F138" s="179" t="s">
        <v>830</v>
      </c>
      <c r="G138" s="180" t="s">
        <v>490</v>
      </c>
      <c r="H138" s="181">
        <v>1.335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2.2375227</v>
      </c>
      <c r="R138" s="187">
        <f>Q138*H138</f>
        <v>2.9870928045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831</v>
      </c>
    </row>
    <row r="139" s="2" customFormat="1">
      <c r="A139" s="34"/>
      <c r="B139" s="35"/>
      <c r="C139" s="34"/>
      <c r="D139" s="191" t="s">
        <v>229</v>
      </c>
      <c r="E139" s="34"/>
      <c r="F139" s="192" t="s">
        <v>828</v>
      </c>
      <c r="G139" s="34"/>
      <c r="H139" s="34"/>
      <c r="I139" s="193"/>
      <c r="J139" s="34"/>
      <c r="K139" s="34"/>
      <c r="L139" s="35"/>
      <c r="M139" s="194"/>
      <c r="N139" s="195"/>
      <c r="O139" s="78"/>
      <c r="P139" s="78"/>
      <c r="Q139" s="78"/>
      <c r="R139" s="78"/>
      <c r="S139" s="78"/>
      <c r="T139" s="79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T139" s="15" t="s">
        <v>229</v>
      </c>
      <c r="AU139" s="15" t="s">
        <v>166</v>
      </c>
    </row>
    <row r="140" s="2" customFormat="1" ht="33" customHeight="1">
      <c r="A140" s="34"/>
      <c r="B140" s="176"/>
      <c r="C140" s="177" t="s">
        <v>171</v>
      </c>
      <c r="D140" s="177" t="s">
        <v>161</v>
      </c>
      <c r="E140" s="178" t="s">
        <v>832</v>
      </c>
      <c r="F140" s="179" t="s">
        <v>833</v>
      </c>
      <c r="G140" s="180" t="s">
        <v>164</v>
      </c>
      <c r="H140" s="181">
        <v>13.353</v>
      </c>
      <c r="I140" s="182"/>
      <c r="J140" s="183">
        <f>ROUND(I140*H140,2)</f>
        <v>0</v>
      </c>
      <c r="K140" s="184"/>
      <c r="L140" s="35"/>
      <c r="M140" s="185" t="s">
        <v>1</v>
      </c>
      <c r="N140" s="186" t="s">
        <v>42</v>
      </c>
      <c r="O140" s="78"/>
      <c r="P140" s="187">
        <f>O140*H140</f>
        <v>0</v>
      </c>
      <c r="Q140" s="187">
        <v>0.0015756100000000001</v>
      </c>
      <c r="R140" s="187">
        <f>Q140*H140</f>
        <v>0.021039120330000001</v>
      </c>
      <c r="S140" s="187">
        <v>0</v>
      </c>
      <c r="T140" s="188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189" t="s">
        <v>165</v>
      </c>
      <c r="AT140" s="189" t="s">
        <v>161</v>
      </c>
      <c r="AU140" s="189" t="s">
        <v>166</v>
      </c>
      <c r="AY140" s="15" t="s">
        <v>158</v>
      </c>
      <c r="BE140" s="190">
        <f>IF(N140="základná",J140,0)</f>
        <v>0</v>
      </c>
      <c r="BF140" s="190">
        <f>IF(N140="znížená",J140,0)</f>
        <v>0</v>
      </c>
      <c r="BG140" s="190">
        <f>IF(N140="zákl. prenesená",J140,0)</f>
        <v>0</v>
      </c>
      <c r="BH140" s="190">
        <f>IF(N140="zníž. prenesená",J140,0)</f>
        <v>0</v>
      </c>
      <c r="BI140" s="190">
        <f>IF(N140="nulová",J140,0)</f>
        <v>0</v>
      </c>
      <c r="BJ140" s="15" t="s">
        <v>166</v>
      </c>
      <c r="BK140" s="190">
        <f>ROUND(I140*H140,2)</f>
        <v>0</v>
      </c>
      <c r="BL140" s="15" t="s">
        <v>165</v>
      </c>
      <c r="BM140" s="189" t="s">
        <v>834</v>
      </c>
    </row>
    <row r="141" s="2" customFormat="1">
      <c r="A141" s="34"/>
      <c r="B141" s="35"/>
      <c r="C141" s="34"/>
      <c r="D141" s="191" t="s">
        <v>229</v>
      </c>
      <c r="E141" s="34"/>
      <c r="F141" s="192" t="s">
        <v>828</v>
      </c>
      <c r="G141" s="34"/>
      <c r="H141" s="34"/>
      <c r="I141" s="193"/>
      <c r="J141" s="34"/>
      <c r="K141" s="34"/>
      <c r="L141" s="35"/>
      <c r="M141" s="194"/>
      <c r="N141" s="195"/>
      <c r="O141" s="78"/>
      <c r="P141" s="78"/>
      <c r="Q141" s="78"/>
      <c r="R141" s="78"/>
      <c r="S141" s="78"/>
      <c r="T141" s="79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T141" s="15" t="s">
        <v>229</v>
      </c>
      <c r="AU141" s="15" t="s">
        <v>166</v>
      </c>
    </row>
    <row r="142" s="2" customFormat="1" ht="16.5" customHeight="1">
      <c r="A142" s="34"/>
      <c r="B142" s="176"/>
      <c r="C142" s="177" t="s">
        <v>165</v>
      </c>
      <c r="D142" s="177" t="s">
        <v>161</v>
      </c>
      <c r="E142" s="178" t="s">
        <v>835</v>
      </c>
      <c r="F142" s="179" t="s">
        <v>836</v>
      </c>
      <c r="G142" s="180" t="s">
        <v>837</v>
      </c>
      <c r="H142" s="181">
        <v>16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7.2399999999999998E-05</v>
      </c>
      <c r="R142" s="187">
        <f>Q142*H142</f>
        <v>0.0011584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838</v>
      </c>
    </row>
    <row r="143" s="12" customFormat="1" ht="22.8" customHeight="1">
      <c r="A143" s="12"/>
      <c r="B143" s="163"/>
      <c r="C143" s="12"/>
      <c r="D143" s="164" t="s">
        <v>75</v>
      </c>
      <c r="E143" s="174" t="s">
        <v>171</v>
      </c>
      <c r="F143" s="174" t="s">
        <v>839</v>
      </c>
      <c r="G143" s="12"/>
      <c r="H143" s="12"/>
      <c r="I143" s="166"/>
      <c r="J143" s="175">
        <f>BK143</f>
        <v>0</v>
      </c>
      <c r="K143" s="12"/>
      <c r="L143" s="163"/>
      <c r="M143" s="168"/>
      <c r="N143" s="169"/>
      <c r="O143" s="169"/>
      <c r="P143" s="170">
        <f>P144</f>
        <v>0</v>
      </c>
      <c r="Q143" s="169"/>
      <c r="R143" s="170">
        <f>R144</f>
        <v>0.87648552699999993</v>
      </c>
      <c r="S143" s="169"/>
      <c r="T143" s="171">
        <f>T144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4" t="s">
        <v>84</v>
      </c>
      <c r="AT143" s="172" t="s">
        <v>75</v>
      </c>
      <c r="AU143" s="172" t="s">
        <v>84</v>
      </c>
      <c r="AY143" s="164" t="s">
        <v>158</v>
      </c>
      <c r="BK143" s="173">
        <f>BK144</f>
        <v>0</v>
      </c>
    </row>
    <row r="144" s="2" customFormat="1" ht="33" customHeight="1">
      <c r="A144" s="34"/>
      <c r="B144" s="176"/>
      <c r="C144" s="177" t="s">
        <v>178</v>
      </c>
      <c r="D144" s="177" t="s">
        <v>161</v>
      </c>
      <c r="E144" s="178" t="s">
        <v>840</v>
      </c>
      <c r="F144" s="179" t="s">
        <v>841</v>
      </c>
      <c r="G144" s="180" t="s">
        <v>164</v>
      </c>
      <c r="H144" s="181">
        <v>7.8860000000000001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0.11114449999999999</v>
      </c>
      <c r="R144" s="187">
        <f>Q144*H144</f>
        <v>0.87648552699999993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842</v>
      </c>
    </row>
    <row r="145" s="12" customFormat="1" ht="22.8" customHeight="1">
      <c r="A145" s="12"/>
      <c r="B145" s="163"/>
      <c r="C145" s="12"/>
      <c r="D145" s="164" t="s">
        <v>75</v>
      </c>
      <c r="E145" s="174" t="s">
        <v>178</v>
      </c>
      <c r="F145" s="174" t="s">
        <v>843</v>
      </c>
      <c r="G145" s="12"/>
      <c r="H145" s="12"/>
      <c r="I145" s="166"/>
      <c r="J145" s="175">
        <f>BK145</f>
        <v>0</v>
      </c>
      <c r="K145" s="12"/>
      <c r="L145" s="163"/>
      <c r="M145" s="168"/>
      <c r="N145" s="169"/>
      <c r="O145" s="169"/>
      <c r="P145" s="170">
        <f>SUM(P146:P149)</f>
        <v>0</v>
      </c>
      <c r="Q145" s="169"/>
      <c r="R145" s="170">
        <f>SUM(R146:R149)</f>
        <v>1.36254012</v>
      </c>
      <c r="S145" s="169"/>
      <c r="T145" s="171">
        <f>SUM(T146:T149)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64" t="s">
        <v>84</v>
      </c>
      <c r="AT145" s="172" t="s">
        <v>75</v>
      </c>
      <c r="AU145" s="172" t="s">
        <v>84</v>
      </c>
      <c r="AY145" s="164" t="s">
        <v>158</v>
      </c>
      <c r="BK145" s="173">
        <f>SUM(BK146:BK149)</f>
        <v>0</v>
      </c>
    </row>
    <row r="146" s="2" customFormat="1" ht="24.15" customHeight="1">
      <c r="A146" s="34"/>
      <c r="B146" s="176"/>
      <c r="C146" s="177" t="s">
        <v>159</v>
      </c>
      <c r="D146" s="177" t="s">
        <v>161</v>
      </c>
      <c r="E146" s="178" t="s">
        <v>844</v>
      </c>
      <c r="F146" s="179" t="s">
        <v>845</v>
      </c>
      <c r="G146" s="180" t="s">
        <v>164</v>
      </c>
      <c r="H146" s="181">
        <v>13.353</v>
      </c>
      <c r="I146" s="182"/>
      <c r="J146" s="183">
        <f>ROUND(I146*H146,2)</f>
        <v>0</v>
      </c>
      <c r="K146" s="184"/>
      <c r="L146" s="35"/>
      <c r="M146" s="185" t="s">
        <v>1</v>
      </c>
      <c r="N146" s="186" t="s">
        <v>42</v>
      </c>
      <c r="O146" s="78"/>
      <c r="P146" s="187">
        <f>O146*H146</f>
        <v>0</v>
      </c>
      <c r="Q146" s="187">
        <v>0.097979999999999998</v>
      </c>
      <c r="R146" s="187">
        <f>Q146*H146</f>
        <v>1.3083269399999999</v>
      </c>
      <c r="S146" s="187">
        <v>0</v>
      </c>
      <c r="T146" s="188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89" t="s">
        <v>165</v>
      </c>
      <c r="AT146" s="189" t="s">
        <v>161</v>
      </c>
      <c r="AU146" s="189" t="s">
        <v>166</v>
      </c>
      <c r="AY146" s="15" t="s">
        <v>158</v>
      </c>
      <c r="BE146" s="190">
        <f>IF(N146="základná",J146,0)</f>
        <v>0</v>
      </c>
      <c r="BF146" s="190">
        <f>IF(N146="znížená",J146,0)</f>
        <v>0</v>
      </c>
      <c r="BG146" s="190">
        <f>IF(N146="zákl. prenesená",J146,0)</f>
        <v>0</v>
      </c>
      <c r="BH146" s="190">
        <f>IF(N146="zníž. prenesená",J146,0)</f>
        <v>0</v>
      </c>
      <c r="BI146" s="190">
        <f>IF(N146="nulová",J146,0)</f>
        <v>0</v>
      </c>
      <c r="BJ146" s="15" t="s">
        <v>166</v>
      </c>
      <c r="BK146" s="190">
        <f>ROUND(I146*H146,2)</f>
        <v>0</v>
      </c>
      <c r="BL146" s="15" t="s">
        <v>165</v>
      </c>
      <c r="BM146" s="189" t="s">
        <v>846</v>
      </c>
    </row>
    <row r="147" s="2" customFormat="1">
      <c r="A147" s="34"/>
      <c r="B147" s="35"/>
      <c r="C147" s="34"/>
      <c r="D147" s="191" t="s">
        <v>229</v>
      </c>
      <c r="E147" s="34"/>
      <c r="F147" s="192" t="s">
        <v>828</v>
      </c>
      <c r="G147" s="34"/>
      <c r="H147" s="34"/>
      <c r="I147" s="193"/>
      <c r="J147" s="34"/>
      <c r="K147" s="34"/>
      <c r="L147" s="35"/>
      <c r="M147" s="194"/>
      <c r="N147" s="195"/>
      <c r="O147" s="78"/>
      <c r="P147" s="78"/>
      <c r="Q147" s="78"/>
      <c r="R147" s="78"/>
      <c r="S147" s="78"/>
      <c r="T147" s="79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T147" s="15" t="s">
        <v>229</v>
      </c>
      <c r="AU147" s="15" t="s">
        <v>166</v>
      </c>
    </row>
    <row r="148" s="2" customFormat="1" ht="21.75" customHeight="1">
      <c r="A148" s="34"/>
      <c r="B148" s="176"/>
      <c r="C148" s="177" t="s">
        <v>185</v>
      </c>
      <c r="D148" s="177" t="s">
        <v>161</v>
      </c>
      <c r="E148" s="178" t="s">
        <v>847</v>
      </c>
      <c r="F148" s="179" t="s">
        <v>848</v>
      </c>
      <c r="G148" s="180" t="s">
        <v>164</v>
      </c>
      <c r="H148" s="181">
        <v>13.353</v>
      </c>
      <c r="I148" s="182"/>
      <c r="J148" s="183">
        <f>ROUND(I148*H148,2)</f>
        <v>0</v>
      </c>
      <c r="K148" s="184"/>
      <c r="L148" s="35"/>
      <c r="M148" s="185" t="s">
        <v>1</v>
      </c>
      <c r="N148" s="186" t="s">
        <v>42</v>
      </c>
      <c r="O148" s="78"/>
      <c r="P148" s="187">
        <f>O148*H148</f>
        <v>0</v>
      </c>
      <c r="Q148" s="187">
        <v>0.0040600000000000002</v>
      </c>
      <c r="R148" s="187">
        <f>Q148*H148</f>
        <v>0.05421318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165</v>
      </c>
      <c r="AT148" s="189" t="s">
        <v>161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165</v>
      </c>
      <c r="BM148" s="189" t="s">
        <v>849</v>
      </c>
    </row>
    <row r="149" s="2" customFormat="1">
      <c r="A149" s="34"/>
      <c r="B149" s="35"/>
      <c r="C149" s="34"/>
      <c r="D149" s="191" t="s">
        <v>229</v>
      </c>
      <c r="E149" s="34"/>
      <c r="F149" s="192" t="s">
        <v>828</v>
      </c>
      <c r="G149" s="34"/>
      <c r="H149" s="34"/>
      <c r="I149" s="193"/>
      <c r="J149" s="34"/>
      <c r="K149" s="34"/>
      <c r="L149" s="35"/>
      <c r="M149" s="194"/>
      <c r="N149" s="195"/>
      <c r="O149" s="78"/>
      <c r="P149" s="78"/>
      <c r="Q149" s="78"/>
      <c r="R149" s="78"/>
      <c r="S149" s="78"/>
      <c r="T149" s="79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T149" s="15" t="s">
        <v>229</v>
      </c>
      <c r="AU149" s="15" t="s">
        <v>166</v>
      </c>
    </row>
    <row r="150" s="12" customFormat="1" ht="22.8" customHeight="1">
      <c r="A150" s="12"/>
      <c r="B150" s="163"/>
      <c r="C150" s="12"/>
      <c r="D150" s="164" t="s">
        <v>75</v>
      </c>
      <c r="E150" s="174" t="s">
        <v>159</v>
      </c>
      <c r="F150" s="174" t="s">
        <v>160</v>
      </c>
      <c r="G150" s="12"/>
      <c r="H150" s="12"/>
      <c r="I150" s="166"/>
      <c r="J150" s="175">
        <f>BK150</f>
        <v>0</v>
      </c>
      <c r="K150" s="12"/>
      <c r="L150" s="163"/>
      <c r="M150" s="168"/>
      <c r="N150" s="169"/>
      <c r="O150" s="169"/>
      <c r="P150" s="170">
        <f>SUM(P151:P169)</f>
        <v>0</v>
      </c>
      <c r="Q150" s="169"/>
      <c r="R150" s="170">
        <f>SUM(R151:R169)</f>
        <v>16.347281875250001</v>
      </c>
      <c r="S150" s="169"/>
      <c r="T150" s="171">
        <f>SUM(T151:T169)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64" t="s">
        <v>84</v>
      </c>
      <c r="AT150" s="172" t="s">
        <v>75</v>
      </c>
      <c r="AU150" s="172" t="s">
        <v>84</v>
      </c>
      <c r="AY150" s="164" t="s">
        <v>158</v>
      </c>
      <c r="BK150" s="173">
        <f>SUM(BK151:BK169)</f>
        <v>0</v>
      </c>
    </row>
    <row r="151" s="2" customFormat="1" ht="16.5" customHeight="1">
      <c r="A151" s="34"/>
      <c r="B151" s="176"/>
      <c r="C151" s="177" t="s">
        <v>190</v>
      </c>
      <c r="D151" s="177" t="s">
        <v>161</v>
      </c>
      <c r="E151" s="178" t="s">
        <v>213</v>
      </c>
      <c r="F151" s="179" t="s">
        <v>214</v>
      </c>
      <c r="G151" s="180" t="s">
        <v>164</v>
      </c>
      <c r="H151" s="181">
        <v>16.079999999999998</v>
      </c>
      <c r="I151" s="182"/>
      <c r="J151" s="183">
        <f>ROUND(I151*H151,2)</f>
        <v>0</v>
      </c>
      <c r="K151" s="184"/>
      <c r="L151" s="35"/>
      <c r="M151" s="185" t="s">
        <v>1</v>
      </c>
      <c r="N151" s="186" t="s">
        <v>42</v>
      </c>
      <c r="O151" s="78"/>
      <c r="P151" s="187">
        <f>O151*H151</f>
        <v>0</v>
      </c>
      <c r="Q151" s="187">
        <v>0</v>
      </c>
      <c r="R151" s="187">
        <f>Q151*H151</f>
        <v>0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9" t="s">
        <v>165</v>
      </c>
      <c r="AT151" s="189" t="s">
        <v>161</v>
      </c>
      <c r="AU151" s="189" t="s">
        <v>166</v>
      </c>
      <c r="AY151" s="15" t="s">
        <v>158</v>
      </c>
      <c r="BE151" s="190">
        <f>IF(N151="základná",J151,0)</f>
        <v>0</v>
      </c>
      <c r="BF151" s="190">
        <f>IF(N151="znížená",J151,0)</f>
        <v>0</v>
      </c>
      <c r="BG151" s="190">
        <f>IF(N151="zákl. prenesená",J151,0)</f>
        <v>0</v>
      </c>
      <c r="BH151" s="190">
        <f>IF(N151="zníž. prenesená",J151,0)</f>
        <v>0</v>
      </c>
      <c r="BI151" s="190">
        <f>IF(N151="nulová",J151,0)</f>
        <v>0</v>
      </c>
      <c r="BJ151" s="15" t="s">
        <v>166</v>
      </c>
      <c r="BK151" s="190">
        <f>ROUND(I151*H151,2)</f>
        <v>0</v>
      </c>
      <c r="BL151" s="15" t="s">
        <v>165</v>
      </c>
      <c r="BM151" s="189" t="s">
        <v>850</v>
      </c>
    </row>
    <row r="152" s="2" customFormat="1" ht="24.15" customHeight="1">
      <c r="A152" s="34"/>
      <c r="B152" s="176"/>
      <c r="C152" s="177" t="s">
        <v>194</v>
      </c>
      <c r="D152" s="177" t="s">
        <v>161</v>
      </c>
      <c r="E152" s="178" t="s">
        <v>851</v>
      </c>
      <c r="F152" s="179" t="s">
        <v>852</v>
      </c>
      <c r="G152" s="180" t="s">
        <v>164</v>
      </c>
      <c r="H152" s="181">
        <v>48</v>
      </c>
      <c r="I152" s="182"/>
      <c r="J152" s="183">
        <f>ROUND(I152*H152,2)</f>
        <v>0</v>
      </c>
      <c r="K152" s="184"/>
      <c r="L152" s="35"/>
      <c r="M152" s="185" t="s">
        <v>1</v>
      </c>
      <c r="N152" s="186" t="s">
        <v>42</v>
      </c>
      <c r="O152" s="78"/>
      <c r="P152" s="187">
        <f>O152*H152</f>
        <v>0</v>
      </c>
      <c r="Q152" s="187">
        <v>0.0051539999999999997</v>
      </c>
      <c r="R152" s="187">
        <f>Q152*H152</f>
        <v>0.247392</v>
      </c>
      <c r="S152" s="187">
        <v>0</v>
      </c>
      <c r="T152" s="188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89" t="s">
        <v>165</v>
      </c>
      <c r="AT152" s="189" t="s">
        <v>161</v>
      </c>
      <c r="AU152" s="189" t="s">
        <v>166</v>
      </c>
      <c r="AY152" s="15" t="s">
        <v>158</v>
      </c>
      <c r="BE152" s="190">
        <f>IF(N152="základná",J152,0)</f>
        <v>0</v>
      </c>
      <c r="BF152" s="190">
        <f>IF(N152="znížená",J152,0)</f>
        <v>0</v>
      </c>
      <c r="BG152" s="190">
        <f>IF(N152="zákl. prenesená",J152,0)</f>
        <v>0</v>
      </c>
      <c r="BH152" s="190">
        <f>IF(N152="zníž. prenesená",J152,0)</f>
        <v>0</v>
      </c>
      <c r="BI152" s="190">
        <f>IF(N152="nulová",J152,0)</f>
        <v>0</v>
      </c>
      <c r="BJ152" s="15" t="s">
        <v>166</v>
      </c>
      <c r="BK152" s="190">
        <f>ROUND(I152*H152,2)</f>
        <v>0</v>
      </c>
      <c r="BL152" s="15" t="s">
        <v>165</v>
      </c>
      <c r="BM152" s="189" t="s">
        <v>853</v>
      </c>
    </row>
    <row r="153" s="2" customFormat="1" ht="24.15" customHeight="1">
      <c r="A153" s="34"/>
      <c r="B153" s="176"/>
      <c r="C153" s="177" t="s">
        <v>110</v>
      </c>
      <c r="D153" s="177" t="s">
        <v>161</v>
      </c>
      <c r="E153" s="178" t="s">
        <v>854</v>
      </c>
      <c r="F153" s="179" t="s">
        <v>855</v>
      </c>
      <c r="G153" s="180" t="s">
        <v>188</v>
      </c>
      <c r="H153" s="181">
        <v>413.012</v>
      </c>
      <c r="I153" s="182"/>
      <c r="J153" s="183">
        <f>ROUND(I153*H153,2)</f>
        <v>0</v>
      </c>
      <c r="K153" s="184"/>
      <c r="L153" s="35"/>
      <c r="M153" s="185" t="s">
        <v>1</v>
      </c>
      <c r="N153" s="186" t="s">
        <v>42</v>
      </c>
      <c r="O153" s="78"/>
      <c r="P153" s="187">
        <f>O153*H153</f>
        <v>0</v>
      </c>
      <c r="Q153" s="187">
        <v>0.0027980000000000001</v>
      </c>
      <c r="R153" s="187">
        <f>Q153*H153</f>
        <v>1.155607576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165</v>
      </c>
      <c r="AT153" s="189" t="s">
        <v>161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856</v>
      </c>
    </row>
    <row r="154" s="2" customFormat="1" ht="24.15" customHeight="1">
      <c r="A154" s="34"/>
      <c r="B154" s="176"/>
      <c r="C154" s="177" t="s">
        <v>113</v>
      </c>
      <c r="D154" s="177" t="s">
        <v>161</v>
      </c>
      <c r="E154" s="178" t="s">
        <v>857</v>
      </c>
      <c r="F154" s="179" t="s">
        <v>858</v>
      </c>
      <c r="G154" s="180" t="s">
        <v>164</v>
      </c>
      <c r="H154" s="181">
        <v>15.772</v>
      </c>
      <c r="I154" s="182"/>
      <c r="J154" s="183">
        <f>ROUND(I154*H154,2)</f>
        <v>0</v>
      </c>
      <c r="K154" s="184"/>
      <c r="L154" s="35"/>
      <c r="M154" s="185" t="s">
        <v>1</v>
      </c>
      <c r="N154" s="186" t="s">
        <v>42</v>
      </c>
      <c r="O154" s="78"/>
      <c r="P154" s="187">
        <f>O154*H154</f>
        <v>0</v>
      </c>
      <c r="Q154" s="187">
        <v>0.00040000000000000002</v>
      </c>
      <c r="R154" s="187">
        <f>Q154*H154</f>
        <v>0.0063088000000000007</v>
      </c>
      <c r="S154" s="187">
        <v>0</v>
      </c>
      <c r="T154" s="188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189" t="s">
        <v>165</v>
      </c>
      <c r="AT154" s="189" t="s">
        <v>161</v>
      </c>
      <c r="AU154" s="189" t="s">
        <v>166</v>
      </c>
      <c r="AY154" s="15" t="s">
        <v>158</v>
      </c>
      <c r="BE154" s="190">
        <f>IF(N154="základná",J154,0)</f>
        <v>0</v>
      </c>
      <c r="BF154" s="190">
        <f>IF(N154="znížená",J154,0)</f>
        <v>0</v>
      </c>
      <c r="BG154" s="190">
        <f>IF(N154="zákl. prenesená",J154,0)</f>
        <v>0</v>
      </c>
      <c r="BH154" s="190">
        <f>IF(N154="zníž. prenesená",J154,0)</f>
        <v>0</v>
      </c>
      <c r="BI154" s="190">
        <f>IF(N154="nulová",J154,0)</f>
        <v>0</v>
      </c>
      <c r="BJ154" s="15" t="s">
        <v>166</v>
      </c>
      <c r="BK154" s="190">
        <f>ROUND(I154*H154,2)</f>
        <v>0</v>
      </c>
      <c r="BL154" s="15" t="s">
        <v>165</v>
      </c>
      <c r="BM154" s="189" t="s">
        <v>859</v>
      </c>
    </row>
    <row r="155" s="2" customFormat="1" ht="24.15" customHeight="1">
      <c r="A155" s="34"/>
      <c r="B155" s="176"/>
      <c r="C155" s="177" t="s">
        <v>116</v>
      </c>
      <c r="D155" s="177" t="s">
        <v>161</v>
      </c>
      <c r="E155" s="178" t="s">
        <v>860</v>
      </c>
      <c r="F155" s="179" t="s">
        <v>861</v>
      </c>
      <c r="G155" s="180" t="s">
        <v>164</v>
      </c>
      <c r="H155" s="181">
        <v>15.772</v>
      </c>
      <c r="I155" s="182"/>
      <c r="J155" s="183">
        <f>ROUND(I155*H155,2)</f>
        <v>0</v>
      </c>
      <c r="K155" s="184"/>
      <c r="L155" s="35"/>
      <c r="M155" s="185" t="s">
        <v>1</v>
      </c>
      <c r="N155" s="186" t="s">
        <v>42</v>
      </c>
      <c r="O155" s="78"/>
      <c r="P155" s="187">
        <f>O155*H155</f>
        <v>0</v>
      </c>
      <c r="Q155" s="187">
        <v>0.0049350000000000002</v>
      </c>
      <c r="R155" s="187">
        <f>Q155*H155</f>
        <v>0.077834819999999999</v>
      </c>
      <c r="S155" s="187">
        <v>0</v>
      </c>
      <c r="T155" s="188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165</v>
      </c>
      <c r="AT155" s="189" t="s">
        <v>161</v>
      </c>
      <c r="AU155" s="189" t="s">
        <v>166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165</v>
      </c>
      <c r="BM155" s="189" t="s">
        <v>862</v>
      </c>
    </row>
    <row r="156" s="2" customFormat="1" ht="24.15" customHeight="1">
      <c r="A156" s="34"/>
      <c r="B156" s="176"/>
      <c r="C156" s="177" t="s">
        <v>119</v>
      </c>
      <c r="D156" s="177" t="s">
        <v>161</v>
      </c>
      <c r="E156" s="178" t="s">
        <v>863</v>
      </c>
      <c r="F156" s="179" t="s">
        <v>864</v>
      </c>
      <c r="G156" s="180" t="s">
        <v>164</v>
      </c>
      <c r="H156" s="181">
        <v>15.772</v>
      </c>
      <c r="I156" s="182"/>
      <c r="J156" s="183">
        <f>ROUND(I156*H156,2)</f>
        <v>0</v>
      </c>
      <c r="K156" s="184"/>
      <c r="L156" s="35"/>
      <c r="M156" s="185" t="s">
        <v>1</v>
      </c>
      <c r="N156" s="186" t="s">
        <v>42</v>
      </c>
      <c r="O156" s="78"/>
      <c r="P156" s="187">
        <f>O156*H156</f>
        <v>0</v>
      </c>
      <c r="Q156" s="187">
        <v>0.013125</v>
      </c>
      <c r="R156" s="187">
        <f>Q156*H156</f>
        <v>0.20700749999999998</v>
      </c>
      <c r="S156" s="187">
        <v>0</v>
      </c>
      <c r="T156" s="188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189" t="s">
        <v>165</v>
      </c>
      <c r="AT156" s="189" t="s">
        <v>161</v>
      </c>
      <c r="AU156" s="189" t="s">
        <v>166</v>
      </c>
      <c r="AY156" s="15" t="s">
        <v>158</v>
      </c>
      <c r="BE156" s="190">
        <f>IF(N156="základná",J156,0)</f>
        <v>0</v>
      </c>
      <c r="BF156" s="190">
        <f>IF(N156="znížená",J156,0)</f>
        <v>0</v>
      </c>
      <c r="BG156" s="190">
        <f>IF(N156="zákl. prenesená",J156,0)</f>
        <v>0</v>
      </c>
      <c r="BH156" s="190">
        <f>IF(N156="zníž. prenesená",J156,0)</f>
        <v>0</v>
      </c>
      <c r="BI156" s="190">
        <f>IF(N156="nulová",J156,0)</f>
        <v>0</v>
      </c>
      <c r="BJ156" s="15" t="s">
        <v>166</v>
      </c>
      <c r="BK156" s="190">
        <f>ROUND(I156*H156,2)</f>
        <v>0</v>
      </c>
      <c r="BL156" s="15" t="s">
        <v>165</v>
      </c>
      <c r="BM156" s="189" t="s">
        <v>865</v>
      </c>
    </row>
    <row r="157" s="2" customFormat="1" ht="24.15" customHeight="1">
      <c r="A157" s="34"/>
      <c r="B157" s="176"/>
      <c r="C157" s="177" t="s">
        <v>122</v>
      </c>
      <c r="D157" s="177" t="s">
        <v>161</v>
      </c>
      <c r="E157" s="178" t="s">
        <v>866</v>
      </c>
      <c r="F157" s="179" t="s">
        <v>867</v>
      </c>
      <c r="G157" s="180" t="s">
        <v>164</v>
      </c>
      <c r="H157" s="181">
        <v>15.772</v>
      </c>
      <c r="I157" s="182"/>
      <c r="J157" s="183">
        <f>ROUND(I157*H157,2)</f>
        <v>0</v>
      </c>
      <c r="K157" s="184"/>
      <c r="L157" s="35"/>
      <c r="M157" s="185" t="s">
        <v>1</v>
      </c>
      <c r="N157" s="186" t="s">
        <v>42</v>
      </c>
      <c r="O157" s="78"/>
      <c r="P157" s="187">
        <f>O157*H157</f>
        <v>0</v>
      </c>
      <c r="Q157" s="187">
        <v>0.0051539999999999997</v>
      </c>
      <c r="R157" s="187">
        <f>Q157*H157</f>
        <v>0.081288888000000004</v>
      </c>
      <c r="S157" s="187">
        <v>0</v>
      </c>
      <c r="T157" s="188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89" t="s">
        <v>165</v>
      </c>
      <c r="AT157" s="189" t="s">
        <v>161</v>
      </c>
      <c r="AU157" s="189" t="s">
        <v>166</v>
      </c>
      <c r="AY157" s="15" t="s">
        <v>158</v>
      </c>
      <c r="BE157" s="190">
        <f>IF(N157="základná",J157,0)</f>
        <v>0</v>
      </c>
      <c r="BF157" s="190">
        <f>IF(N157="znížená",J157,0)</f>
        <v>0</v>
      </c>
      <c r="BG157" s="190">
        <f>IF(N157="zákl. prenesená",J157,0)</f>
        <v>0</v>
      </c>
      <c r="BH157" s="190">
        <f>IF(N157="zníž. prenesená",J157,0)</f>
        <v>0</v>
      </c>
      <c r="BI157" s="190">
        <f>IF(N157="nulová",J157,0)</f>
        <v>0</v>
      </c>
      <c r="BJ157" s="15" t="s">
        <v>166</v>
      </c>
      <c r="BK157" s="190">
        <f>ROUND(I157*H157,2)</f>
        <v>0</v>
      </c>
      <c r="BL157" s="15" t="s">
        <v>165</v>
      </c>
      <c r="BM157" s="189" t="s">
        <v>868</v>
      </c>
    </row>
    <row r="158" s="2" customFormat="1" ht="24.15" customHeight="1">
      <c r="A158" s="34"/>
      <c r="B158" s="176"/>
      <c r="C158" s="177" t="s">
        <v>125</v>
      </c>
      <c r="D158" s="177" t="s">
        <v>161</v>
      </c>
      <c r="E158" s="178" t="s">
        <v>869</v>
      </c>
      <c r="F158" s="179" t="s">
        <v>870</v>
      </c>
      <c r="G158" s="180" t="s">
        <v>164</v>
      </c>
      <c r="H158" s="181">
        <v>50</v>
      </c>
      <c r="I158" s="182"/>
      <c r="J158" s="183">
        <f>ROUND(I158*H158,2)</f>
        <v>0</v>
      </c>
      <c r="K158" s="184"/>
      <c r="L158" s="35"/>
      <c r="M158" s="185" t="s">
        <v>1</v>
      </c>
      <c r="N158" s="186" t="s">
        <v>42</v>
      </c>
      <c r="O158" s="78"/>
      <c r="P158" s="187">
        <f>O158*H158</f>
        <v>0</v>
      </c>
      <c r="Q158" s="187">
        <v>0.032812500000000001</v>
      </c>
      <c r="R158" s="187">
        <f>Q158*H158</f>
        <v>1.640625</v>
      </c>
      <c r="S158" s="187">
        <v>0</v>
      </c>
      <c r="T158" s="188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89" t="s">
        <v>165</v>
      </c>
      <c r="AT158" s="189" t="s">
        <v>161</v>
      </c>
      <c r="AU158" s="189" t="s">
        <v>166</v>
      </c>
      <c r="AY158" s="15" t="s">
        <v>158</v>
      </c>
      <c r="BE158" s="190">
        <f>IF(N158="základná",J158,0)</f>
        <v>0</v>
      </c>
      <c r="BF158" s="190">
        <f>IF(N158="znížená",J158,0)</f>
        <v>0</v>
      </c>
      <c r="BG158" s="190">
        <f>IF(N158="zákl. prenesená",J158,0)</f>
        <v>0</v>
      </c>
      <c r="BH158" s="190">
        <f>IF(N158="zníž. prenesená",J158,0)</f>
        <v>0</v>
      </c>
      <c r="BI158" s="190">
        <f>IF(N158="nulová",J158,0)</f>
        <v>0</v>
      </c>
      <c r="BJ158" s="15" t="s">
        <v>166</v>
      </c>
      <c r="BK158" s="190">
        <f>ROUND(I158*H158,2)</f>
        <v>0</v>
      </c>
      <c r="BL158" s="15" t="s">
        <v>165</v>
      </c>
      <c r="BM158" s="189" t="s">
        <v>871</v>
      </c>
    </row>
    <row r="159" s="2" customFormat="1" ht="24.15" customHeight="1">
      <c r="A159" s="34"/>
      <c r="B159" s="176"/>
      <c r="C159" s="177" t="s">
        <v>217</v>
      </c>
      <c r="D159" s="177" t="s">
        <v>161</v>
      </c>
      <c r="E159" s="178" t="s">
        <v>872</v>
      </c>
      <c r="F159" s="179" t="s">
        <v>873</v>
      </c>
      <c r="G159" s="180" t="s">
        <v>164</v>
      </c>
      <c r="H159" s="181">
        <v>258.40499999999997</v>
      </c>
      <c r="I159" s="182"/>
      <c r="J159" s="183">
        <f>ROUND(I159*H159,2)</f>
        <v>0</v>
      </c>
      <c r="K159" s="184"/>
      <c r="L159" s="35"/>
      <c r="M159" s="185" t="s">
        <v>1</v>
      </c>
      <c r="N159" s="186" t="s">
        <v>42</v>
      </c>
      <c r="O159" s="78"/>
      <c r="P159" s="187">
        <f>O159*H159</f>
        <v>0</v>
      </c>
      <c r="Q159" s="187">
        <v>0.0051539999999999997</v>
      </c>
      <c r="R159" s="187">
        <f>Q159*H159</f>
        <v>1.3318193699999998</v>
      </c>
      <c r="S159" s="187">
        <v>0</v>
      </c>
      <c r="T159" s="188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165</v>
      </c>
      <c r="AT159" s="189" t="s">
        <v>161</v>
      </c>
      <c r="AU159" s="189" t="s">
        <v>166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874</v>
      </c>
    </row>
    <row r="160" s="2" customFormat="1" ht="24.15" customHeight="1">
      <c r="A160" s="34"/>
      <c r="B160" s="176"/>
      <c r="C160" s="177" t="s">
        <v>221</v>
      </c>
      <c r="D160" s="177" t="s">
        <v>161</v>
      </c>
      <c r="E160" s="178" t="s">
        <v>875</v>
      </c>
      <c r="F160" s="179" t="s">
        <v>876</v>
      </c>
      <c r="G160" s="180" t="s">
        <v>164</v>
      </c>
      <c r="H160" s="181">
        <v>431.255</v>
      </c>
      <c r="I160" s="182"/>
      <c r="J160" s="183">
        <f>ROUND(I160*H160,2)</f>
        <v>0</v>
      </c>
      <c r="K160" s="184"/>
      <c r="L160" s="35"/>
      <c r="M160" s="185" t="s">
        <v>1</v>
      </c>
      <c r="N160" s="186" t="s">
        <v>42</v>
      </c>
      <c r="O160" s="78"/>
      <c r="P160" s="187">
        <f>O160*H160</f>
        <v>0</v>
      </c>
      <c r="Q160" s="187">
        <v>0</v>
      </c>
      <c r="R160" s="187">
        <f>Q160*H160</f>
        <v>0</v>
      </c>
      <c r="S160" s="187">
        <v>0</v>
      </c>
      <c r="T160" s="188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189" t="s">
        <v>165</v>
      </c>
      <c r="AT160" s="189" t="s">
        <v>161</v>
      </c>
      <c r="AU160" s="189" t="s">
        <v>166</v>
      </c>
      <c r="AY160" s="15" t="s">
        <v>158</v>
      </c>
      <c r="BE160" s="190">
        <f>IF(N160="základná",J160,0)</f>
        <v>0</v>
      </c>
      <c r="BF160" s="190">
        <f>IF(N160="znížená",J160,0)</f>
        <v>0</v>
      </c>
      <c r="BG160" s="190">
        <f>IF(N160="zákl. prenesená",J160,0)</f>
        <v>0</v>
      </c>
      <c r="BH160" s="190">
        <f>IF(N160="zníž. prenesená",J160,0)</f>
        <v>0</v>
      </c>
      <c r="BI160" s="190">
        <f>IF(N160="nulová",J160,0)</f>
        <v>0</v>
      </c>
      <c r="BJ160" s="15" t="s">
        <v>166</v>
      </c>
      <c r="BK160" s="190">
        <f>ROUND(I160*H160,2)</f>
        <v>0</v>
      </c>
      <c r="BL160" s="15" t="s">
        <v>165</v>
      </c>
      <c r="BM160" s="189" t="s">
        <v>877</v>
      </c>
    </row>
    <row r="161" s="2" customFormat="1" ht="24.15" customHeight="1">
      <c r="A161" s="34"/>
      <c r="B161" s="176"/>
      <c r="C161" s="196" t="s">
        <v>225</v>
      </c>
      <c r="D161" s="196" t="s">
        <v>264</v>
      </c>
      <c r="E161" s="197" t="s">
        <v>878</v>
      </c>
      <c r="F161" s="198" t="s">
        <v>879</v>
      </c>
      <c r="G161" s="199" t="s">
        <v>457</v>
      </c>
      <c r="H161" s="200">
        <v>88.838999999999999</v>
      </c>
      <c r="I161" s="201"/>
      <c r="J161" s="202">
        <f>ROUND(I161*H161,2)</f>
        <v>0</v>
      </c>
      <c r="K161" s="203"/>
      <c r="L161" s="204"/>
      <c r="M161" s="205" t="s">
        <v>1</v>
      </c>
      <c r="N161" s="206" t="s">
        <v>42</v>
      </c>
      <c r="O161" s="78"/>
      <c r="P161" s="187">
        <f>O161*H161</f>
        <v>0</v>
      </c>
      <c r="Q161" s="187">
        <v>0.001</v>
      </c>
      <c r="R161" s="187">
        <f>Q161*H161</f>
        <v>0.088839000000000001</v>
      </c>
      <c r="S161" s="187">
        <v>0</v>
      </c>
      <c r="T161" s="188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190</v>
      </c>
      <c r="AT161" s="189" t="s">
        <v>264</v>
      </c>
      <c r="AU161" s="189" t="s">
        <v>166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880</v>
      </c>
    </row>
    <row r="162" s="2" customFormat="1" ht="24.15" customHeight="1">
      <c r="A162" s="34"/>
      <c r="B162" s="176"/>
      <c r="C162" s="177" t="s">
        <v>231</v>
      </c>
      <c r="D162" s="177" t="s">
        <v>161</v>
      </c>
      <c r="E162" s="178" t="s">
        <v>452</v>
      </c>
      <c r="F162" s="179" t="s">
        <v>453</v>
      </c>
      <c r="G162" s="180" t="s">
        <v>164</v>
      </c>
      <c r="H162" s="181">
        <v>332.80500000000001</v>
      </c>
      <c r="I162" s="182"/>
      <c r="J162" s="183">
        <f>ROUND(I162*H162,2)</f>
        <v>0</v>
      </c>
      <c r="K162" s="184"/>
      <c r="L162" s="35"/>
      <c r="M162" s="185" t="s">
        <v>1</v>
      </c>
      <c r="N162" s="186" t="s">
        <v>42</v>
      </c>
      <c r="O162" s="78"/>
      <c r="P162" s="187">
        <f>O162*H162</f>
        <v>0</v>
      </c>
      <c r="Q162" s="187">
        <v>0</v>
      </c>
      <c r="R162" s="187">
        <f>Q162*H162</f>
        <v>0</v>
      </c>
      <c r="S162" s="187">
        <v>0</v>
      </c>
      <c r="T162" s="188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189" t="s">
        <v>165</v>
      </c>
      <c r="AT162" s="189" t="s">
        <v>161</v>
      </c>
      <c r="AU162" s="189" t="s">
        <v>166</v>
      </c>
      <c r="AY162" s="15" t="s">
        <v>158</v>
      </c>
      <c r="BE162" s="190">
        <f>IF(N162="základná",J162,0)</f>
        <v>0</v>
      </c>
      <c r="BF162" s="190">
        <f>IF(N162="znížená",J162,0)</f>
        <v>0</v>
      </c>
      <c r="BG162" s="190">
        <f>IF(N162="zákl. prenesená",J162,0)</f>
        <v>0</v>
      </c>
      <c r="BH162" s="190">
        <f>IF(N162="zníž. prenesená",J162,0)</f>
        <v>0</v>
      </c>
      <c r="BI162" s="190">
        <f>IF(N162="nulová",J162,0)</f>
        <v>0</v>
      </c>
      <c r="BJ162" s="15" t="s">
        <v>166</v>
      </c>
      <c r="BK162" s="190">
        <f>ROUND(I162*H162,2)</f>
        <v>0</v>
      </c>
      <c r="BL162" s="15" t="s">
        <v>165</v>
      </c>
      <c r="BM162" s="189" t="s">
        <v>881</v>
      </c>
    </row>
    <row r="163" s="2" customFormat="1" ht="16.5" customHeight="1">
      <c r="A163" s="34"/>
      <c r="B163" s="176"/>
      <c r="C163" s="196" t="s">
        <v>235</v>
      </c>
      <c r="D163" s="196" t="s">
        <v>264</v>
      </c>
      <c r="E163" s="197" t="s">
        <v>455</v>
      </c>
      <c r="F163" s="198" t="s">
        <v>456</v>
      </c>
      <c r="G163" s="199" t="s">
        <v>457</v>
      </c>
      <c r="H163" s="200">
        <v>66.561000000000007</v>
      </c>
      <c r="I163" s="201"/>
      <c r="J163" s="202">
        <f>ROUND(I163*H163,2)</f>
        <v>0</v>
      </c>
      <c r="K163" s="203"/>
      <c r="L163" s="204"/>
      <c r="M163" s="205" t="s">
        <v>1</v>
      </c>
      <c r="N163" s="206" t="s">
        <v>42</v>
      </c>
      <c r="O163" s="78"/>
      <c r="P163" s="187">
        <f>O163*H163</f>
        <v>0</v>
      </c>
      <c r="Q163" s="187">
        <v>0.001</v>
      </c>
      <c r="R163" s="187">
        <f>Q163*H163</f>
        <v>0.066561000000000009</v>
      </c>
      <c r="S163" s="187">
        <v>0</v>
      </c>
      <c r="T163" s="188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89" t="s">
        <v>190</v>
      </c>
      <c r="AT163" s="189" t="s">
        <v>264</v>
      </c>
      <c r="AU163" s="189" t="s">
        <v>166</v>
      </c>
      <c r="AY163" s="15" t="s">
        <v>158</v>
      </c>
      <c r="BE163" s="190">
        <f>IF(N163="základná",J163,0)</f>
        <v>0</v>
      </c>
      <c r="BF163" s="190">
        <f>IF(N163="znížená",J163,0)</f>
        <v>0</v>
      </c>
      <c r="BG163" s="190">
        <f>IF(N163="zákl. prenesená",J163,0)</f>
        <v>0</v>
      </c>
      <c r="BH163" s="190">
        <f>IF(N163="zníž. prenesená",J163,0)</f>
        <v>0</v>
      </c>
      <c r="BI163" s="190">
        <f>IF(N163="nulová",J163,0)</f>
        <v>0</v>
      </c>
      <c r="BJ163" s="15" t="s">
        <v>166</v>
      </c>
      <c r="BK163" s="190">
        <f>ROUND(I163*H163,2)</f>
        <v>0</v>
      </c>
      <c r="BL163" s="15" t="s">
        <v>165</v>
      </c>
      <c r="BM163" s="189" t="s">
        <v>882</v>
      </c>
    </row>
    <row r="164" s="2" customFormat="1" ht="24.15" customHeight="1">
      <c r="A164" s="34"/>
      <c r="B164" s="176"/>
      <c r="C164" s="177" t="s">
        <v>239</v>
      </c>
      <c r="D164" s="177" t="s">
        <v>161</v>
      </c>
      <c r="E164" s="178" t="s">
        <v>883</v>
      </c>
      <c r="F164" s="179" t="s">
        <v>884</v>
      </c>
      <c r="G164" s="180" t="s">
        <v>164</v>
      </c>
      <c r="H164" s="181">
        <v>316.72500000000002</v>
      </c>
      <c r="I164" s="182"/>
      <c r="J164" s="183">
        <f>ROUND(I164*H164,2)</f>
        <v>0</v>
      </c>
      <c r="K164" s="184"/>
      <c r="L164" s="35"/>
      <c r="M164" s="185" t="s">
        <v>1</v>
      </c>
      <c r="N164" s="186" t="s">
        <v>42</v>
      </c>
      <c r="O164" s="78"/>
      <c r="P164" s="187">
        <f>O164*H164</f>
        <v>0</v>
      </c>
      <c r="Q164" s="187">
        <v>4.6500000000000004E-06</v>
      </c>
      <c r="R164" s="187">
        <f>Q164*H164</f>
        <v>0.0014727712500000002</v>
      </c>
      <c r="S164" s="187">
        <v>0</v>
      </c>
      <c r="T164" s="188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189" t="s">
        <v>165</v>
      </c>
      <c r="AT164" s="189" t="s">
        <v>161</v>
      </c>
      <c r="AU164" s="189" t="s">
        <v>166</v>
      </c>
      <c r="AY164" s="15" t="s">
        <v>158</v>
      </c>
      <c r="BE164" s="190">
        <f>IF(N164="základná",J164,0)</f>
        <v>0</v>
      </c>
      <c r="BF164" s="190">
        <f>IF(N164="znížená",J164,0)</f>
        <v>0</v>
      </c>
      <c r="BG164" s="190">
        <f>IF(N164="zákl. prenesená",J164,0)</f>
        <v>0</v>
      </c>
      <c r="BH164" s="190">
        <f>IF(N164="zníž. prenesená",J164,0)</f>
        <v>0</v>
      </c>
      <c r="BI164" s="190">
        <f>IF(N164="nulová",J164,0)</f>
        <v>0</v>
      </c>
      <c r="BJ164" s="15" t="s">
        <v>166</v>
      </c>
      <c r="BK164" s="190">
        <f>ROUND(I164*H164,2)</f>
        <v>0</v>
      </c>
      <c r="BL164" s="15" t="s">
        <v>165</v>
      </c>
      <c r="BM164" s="189" t="s">
        <v>885</v>
      </c>
    </row>
    <row r="165" s="2" customFormat="1" ht="24.15" customHeight="1">
      <c r="A165" s="34"/>
      <c r="B165" s="176"/>
      <c r="C165" s="177" t="s">
        <v>243</v>
      </c>
      <c r="D165" s="177" t="s">
        <v>161</v>
      </c>
      <c r="E165" s="178" t="s">
        <v>886</v>
      </c>
      <c r="F165" s="179" t="s">
        <v>887</v>
      </c>
      <c r="G165" s="180" t="s">
        <v>164</v>
      </c>
      <c r="H165" s="181">
        <v>316.72500000000002</v>
      </c>
      <c r="I165" s="182"/>
      <c r="J165" s="183">
        <f>ROUND(I165*H165,2)</f>
        <v>0</v>
      </c>
      <c r="K165" s="184"/>
      <c r="L165" s="35"/>
      <c r="M165" s="185" t="s">
        <v>1</v>
      </c>
      <c r="N165" s="186" t="s">
        <v>42</v>
      </c>
      <c r="O165" s="78"/>
      <c r="P165" s="187">
        <f>O165*H165</f>
        <v>0</v>
      </c>
      <c r="Q165" s="187">
        <v>0.010331999999999999</v>
      </c>
      <c r="R165" s="187">
        <f>Q165*H165</f>
        <v>3.2724026999999998</v>
      </c>
      <c r="S165" s="187">
        <v>0</v>
      </c>
      <c r="T165" s="188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89" t="s">
        <v>165</v>
      </c>
      <c r="AT165" s="189" t="s">
        <v>161</v>
      </c>
      <c r="AU165" s="189" t="s">
        <v>166</v>
      </c>
      <c r="AY165" s="15" t="s">
        <v>158</v>
      </c>
      <c r="BE165" s="190">
        <f>IF(N165="základná",J165,0)</f>
        <v>0</v>
      </c>
      <c r="BF165" s="190">
        <f>IF(N165="znížená",J165,0)</f>
        <v>0</v>
      </c>
      <c r="BG165" s="190">
        <f>IF(N165="zákl. prenesená",J165,0)</f>
        <v>0</v>
      </c>
      <c r="BH165" s="190">
        <f>IF(N165="zníž. prenesená",J165,0)</f>
        <v>0</v>
      </c>
      <c r="BI165" s="190">
        <f>IF(N165="nulová",J165,0)</f>
        <v>0</v>
      </c>
      <c r="BJ165" s="15" t="s">
        <v>166</v>
      </c>
      <c r="BK165" s="190">
        <f>ROUND(I165*H165,2)</f>
        <v>0</v>
      </c>
      <c r="BL165" s="15" t="s">
        <v>165</v>
      </c>
      <c r="BM165" s="189" t="s">
        <v>888</v>
      </c>
    </row>
    <row r="166" s="2" customFormat="1" ht="37.8" customHeight="1">
      <c r="A166" s="34"/>
      <c r="B166" s="176"/>
      <c r="C166" s="177" t="s">
        <v>7</v>
      </c>
      <c r="D166" s="177" t="s">
        <v>161</v>
      </c>
      <c r="E166" s="178" t="s">
        <v>889</v>
      </c>
      <c r="F166" s="179" t="s">
        <v>890</v>
      </c>
      <c r="G166" s="180" t="s">
        <v>164</v>
      </c>
      <c r="H166" s="181">
        <v>16.079999999999998</v>
      </c>
      <c r="I166" s="182"/>
      <c r="J166" s="183">
        <f>ROUND(I166*H166,2)</f>
        <v>0</v>
      </c>
      <c r="K166" s="184"/>
      <c r="L166" s="35"/>
      <c r="M166" s="185" t="s">
        <v>1</v>
      </c>
      <c r="N166" s="186" t="s">
        <v>42</v>
      </c>
      <c r="O166" s="78"/>
      <c r="P166" s="187">
        <f>O166*H166</f>
        <v>0</v>
      </c>
      <c r="Q166" s="187">
        <v>0.031300000000000001</v>
      </c>
      <c r="R166" s="187">
        <f>Q166*H166</f>
        <v>0.50330399999999997</v>
      </c>
      <c r="S166" s="187">
        <v>0</v>
      </c>
      <c r="T166" s="188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189" t="s">
        <v>165</v>
      </c>
      <c r="AT166" s="189" t="s">
        <v>161</v>
      </c>
      <c r="AU166" s="189" t="s">
        <v>166</v>
      </c>
      <c r="AY166" s="15" t="s">
        <v>158</v>
      </c>
      <c r="BE166" s="190">
        <f>IF(N166="základná",J166,0)</f>
        <v>0</v>
      </c>
      <c r="BF166" s="190">
        <f>IF(N166="znížená",J166,0)</f>
        <v>0</v>
      </c>
      <c r="BG166" s="190">
        <f>IF(N166="zákl. prenesená",J166,0)</f>
        <v>0</v>
      </c>
      <c r="BH166" s="190">
        <f>IF(N166="zníž. prenesená",J166,0)</f>
        <v>0</v>
      </c>
      <c r="BI166" s="190">
        <f>IF(N166="nulová",J166,0)</f>
        <v>0</v>
      </c>
      <c r="BJ166" s="15" t="s">
        <v>166</v>
      </c>
      <c r="BK166" s="190">
        <f>ROUND(I166*H166,2)</f>
        <v>0</v>
      </c>
      <c r="BL166" s="15" t="s">
        <v>165</v>
      </c>
      <c r="BM166" s="189" t="s">
        <v>891</v>
      </c>
    </row>
    <row r="167" s="2" customFormat="1" ht="24.15" customHeight="1">
      <c r="A167" s="34"/>
      <c r="B167" s="176"/>
      <c r="C167" s="177" t="s">
        <v>250</v>
      </c>
      <c r="D167" s="177" t="s">
        <v>161</v>
      </c>
      <c r="E167" s="178" t="s">
        <v>892</v>
      </c>
      <c r="F167" s="179" t="s">
        <v>893</v>
      </c>
      <c r="G167" s="180" t="s">
        <v>164</v>
      </c>
      <c r="H167" s="181">
        <v>333.89499999999998</v>
      </c>
      <c r="I167" s="182"/>
      <c r="J167" s="183">
        <f>ROUND(I167*H167,2)</f>
        <v>0</v>
      </c>
      <c r="K167" s="184"/>
      <c r="L167" s="35"/>
      <c r="M167" s="185" t="s">
        <v>1</v>
      </c>
      <c r="N167" s="186" t="s">
        <v>42</v>
      </c>
      <c r="O167" s="78"/>
      <c r="P167" s="187">
        <f>O167*H167</f>
        <v>0</v>
      </c>
      <c r="Q167" s="187">
        <v>0.0086700000000000006</v>
      </c>
      <c r="R167" s="187">
        <f>Q167*H167</f>
        <v>2.89486965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165</v>
      </c>
      <c r="AT167" s="189" t="s">
        <v>161</v>
      </c>
      <c r="AU167" s="189" t="s">
        <v>166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165</v>
      </c>
      <c r="BM167" s="189" t="s">
        <v>894</v>
      </c>
    </row>
    <row r="168" s="2" customFormat="1" ht="21.75" customHeight="1">
      <c r="A168" s="34"/>
      <c r="B168" s="176"/>
      <c r="C168" s="177" t="s">
        <v>254</v>
      </c>
      <c r="D168" s="177" t="s">
        <v>161</v>
      </c>
      <c r="E168" s="178" t="s">
        <v>895</v>
      </c>
      <c r="F168" s="179" t="s">
        <v>896</v>
      </c>
      <c r="G168" s="180" t="s">
        <v>164</v>
      </c>
      <c r="H168" s="181">
        <v>81.280000000000001</v>
      </c>
      <c r="I168" s="182"/>
      <c r="J168" s="183">
        <f>ROUND(I168*H168,2)</f>
        <v>0</v>
      </c>
      <c r="K168" s="184"/>
      <c r="L168" s="35"/>
      <c r="M168" s="185" t="s">
        <v>1</v>
      </c>
      <c r="N168" s="186" t="s">
        <v>42</v>
      </c>
      <c r="O168" s="78"/>
      <c r="P168" s="187">
        <f>O168*H168</f>
        <v>0</v>
      </c>
      <c r="Q168" s="187">
        <v>0.058709999999999998</v>
      </c>
      <c r="R168" s="187">
        <f>Q168*H168</f>
        <v>4.7719487999999997</v>
      </c>
      <c r="S168" s="187">
        <v>0</v>
      </c>
      <c r="T168" s="188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89" t="s">
        <v>165</v>
      </c>
      <c r="AT168" s="189" t="s">
        <v>161</v>
      </c>
      <c r="AU168" s="189" t="s">
        <v>166</v>
      </c>
      <c r="AY168" s="15" t="s">
        <v>158</v>
      </c>
      <c r="BE168" s="190">
        <f>IF(N168="základná",J168,0)</f>
        <v>0</v>
      </c>
      <c r="BF168" s="190">
        <f>IF(N168="znížená",J168,0)</f>
        <v>0</v>
      </c>
      <c r="BG168" s="190">
        <f>IF(N168="zákl. prenesená",J168,0)</f>
        <v>0</v>
      </c>
      <c r="BH168" s="190">
        <f>IF(N168="zníž. prenesená",J168,0)</f>
        <v>0</v>
      </c>
      <c r="BI168" s="190">
        <f>IF(N168="nulová",J168,0)</f>
        <v>0</v>
      </c>
      <c r="BJ168" s="15" t="s">
        <v>166</v>
      </c>
      <c r="BK168" s="190">
        <f>ROUND(I168*H168,2)</f>
        <v>0</v>
      </c>
      <c r="BL168" s="15" t="s">
        <v>165</v>
      </c>
      <c r="BM168" s="189" t="s">
        <v>897</v>
      </c>
    </row>
    <row r="169" s="2" customFormat="1">
      <c r="A169" s="34"/>
      <c r="B169" s="35"/>
      <c r="C169" s="34"/>
      <c r="D169" s="191" t="s">
        <v>229</v>
      </c>
      <c r="E169" s="34"/>
      <c r="F169" s="192" t="s">
        <v>464</v>
      </c>
      <c r="G169" s="34"/>
      <c r="H169" s="34"/>
      <c r="I169" s="193"/>
      <c r="J169" s="34"/>
      <c r="K169" s="34"/>
      <c r="L169" s="35"/>
      <c r="M169" s="194"/>
      <c r="N169" s="195"/>
      <c r="O169" s="78"/>
      <c r="P169" s="78"/>
      <c r="Q169" s="78"/>
      <c r="R169" s="78"/>
      <c r="S169" s="78"/>
      <c r="T169" s="79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T169" s="15" t="s">
        <v>229</v>
      </c>
      <c r="AU169" s="15" t="s">
        <v>166</v>
      </c>
    </row>
    <row r="170" s="12" customFormat="1" ht="22.8" customHeight="1">
      <c r="A170" s="12"/>
      <c r="B170" s="163"/>
      <c r="C170" s="12"/>
      <c r="D170" s="164" t="s">
        <v>75</v>
      </c>
      <c r="E170" s="174" t="s">
        <v>194</v>
      </c>
      <c r="F170" s="174" t="s">
        <v>216</v>
      </c>
      <c r="G170" s="12"/>
      <c r="H170" s="12"/>
      <c r="I170" s="166"/>
      <c r="J170" s="175">
        <f>BK170</f>
        <v>0</v>
      </c>
      <c r="K170" s="12"/>
      <c r="L170" s="163"/>
      <c r="M170" s="168"/>
      <c r="N170" s="169"/>
      <c r="O170" s="169"/>
      <c r="P170" s="170">
        <f>SUM(P171:P191)</f>
        <v>0</v>
      </c>
      <c r="Q170" s="169"/>
      <c r="R170" s="170">
        <f>SUM(R171:R191)</f>
        <v>3.0626268472400002</v>
      </c>
      <c r="S170" s="169"/>
      <c r="T170" s="171">
        <f>SUM(T171:T191)</f>
        <v>44.398330000000001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164" t="s">
        <v>84</v>
      </c>
      <c r="AT170" s="172" t="s">
        <v>75</v>
      </c>
      <c r="AU170" s="172" t="s">
        <v>84</v>
      </c>
      <c r="AY170" s="164" t="s">
        <v>158</v>
      </c>
      <c r="BK170" s="173">
        <f>SUM(BK171:BK191)</f>
        <v>0</v>
      </c>
    </row>
    <row r="171" s="2" customFormat="1" ht="37.8" customHeight="1">
      <c r="A171" s="34"/>
      <c r="B171" s="176"/>
      <c r="C171" s="177" t="s">
        <v>258</v>
      </c>
      <c r="D171" s="177" t="s">
        <v>161</v>
      </c>
      <c r="E171" s="178" t="s">
        <v>898</v>
      </c>
      <c r="F171" s="179" t="s">
        <v>899</v>
      </c>
      <c r="G171" s="180" t="s">
        <v>188</v>
      </c>
      <c r="H171" s="181">
        <v>22.254999999999999</v>
      </c>
      <c r="I171" s="182"/>
      <c r="J171" s="183">
        <f>ROUND(I171*H171,2)</f>
        <v>0</v>
      </c>
      <c r="K171" s="184"/>
      <c r="L171" s="35"/>
      <c r="M171" s="185" t="s">
        <v>1</v>
      </c>
      <c r="N171" s="186" t="s">
        <v>42</v>
      </c>
      <c r="O171" s="78"/>
      <c r="P171" s="187">
        <f>O171*H171</f>
        <v>0</v>
      </c>
      <c r="Q171" s="187">
        <v>0.099252000000000007</v>
      </c>
      <c r="R171" s="187">
        <f>Q171*H171</f>
        <v>2.2088532600000002</v>
      </c>
      <c r="S171" s="187">
        <v>0</v>
      </c>
      <c r="T171" s="188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189" t="s">
        <v>165</v>
      </c>
      <c r="AT171" s="189" t="s">
        <v>161</v>
      </c>
      <c r="AU171" s="189" t="s">
        <v>166</v>
      </c>
      <c r="AY171" s="15" t="s">
        <v>158</v>
      </c>
      <c r="BE171" s="190">
        <f>IF(N171="základná",J171,0)</f>
        <v>0</v>
      </c>
      <c r="BF171" s="190">
        <f>IF(N171="znížená",J171,0)</f>
        <v>0</v>
      </c>
      <c r="BG171" s="190">
        <f>IF(N171="zákl. prenesená",J171,0)</f>
        <v>0</v>
      </c>
      <c r="BH171" s="190">
        <f>IF(N171="zníž. prenesená",J171,0)</f>
        <v>0</v>
      </c>
      <c r="BI171" s="190">
        <f>IF(N171="nulová",J171,0)</f>
        <v>0</v>
      </c>
      <c r="BJ171" s="15" t="s">
        <v>166</v>
      </c>
      <c r="BK171" s="190">
        <f>ROUND(I171*H171,2)</f>
        <v>0</v>
      </c>
      <c r="BL171" s="15" t="s">
        <v>165</v>
      </c>
      <c r="BM171" s="189" t="s">
        <v>900</v>
      </c>
    </row>
    <row r="172" s="2" customFormat="1">
      <c r="A172" s="34"/>
      <c r="B172" s="35"/>
      <c r="C172" s="34"/>
      <c r="D172" s="191" t="s">
        <v>229</v>
      </c>
      <c r="E172" s="34"/>
      <c r="F172" s="192" t="s">
        <v>828</v>
      </c>
      <c r="G172" s="34"/>
      <c r="H172" s="34"/>
      <c r="I172" s="193"/>
      <c r="J172" s="34"/>
      <c r="K172" s="34"/>
      <c r="L172" s="35"/>
      <c r="M172" s="194"/>
      <c r="N172" s="195"/>
      <c r="O172" s="78"/>
      <c r="P172" s="78"/>
      <c r="Q172" s="78"/>
      <c r="R172" s="78"/>
      <c r="S172" s="78"/>
      <c r="T172" s="79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T172" s="15" t="s">
        <v>229</v>
      </c>
      <c r="AU172" s="15" t="s">
        <v>166</v>
      </c>
    </row>
    <row r="173" s="2" customFormat="1" ht="24.15" customHeight="1">
      <c r="A173" s="34"/>
      <c r="B173" s="176"/>
      <c r="C173" s="177" t="s">
        <v>263</v>
      </c>
      <c r="D173" s="177" t="s">
        <v>161</v>
      </c>
      <c r="E173" s="178" t="s">
        <v>477</v>
      </c>
      <c r="F173" s="179" t="s">
        <v>478</v>
      </c>
      <c r="G173" s="180" t="s">
        <v>164</v>
      </c>
      <c r="H173" s="181">
        <v>443.42200000000003</v>
      </c>
      <c r="I173" s="182"/>
      <c r="J173" s="183">
        <f>ROUND(I173*H173,2)</f>
        <v>0</v>
      </c>
      <c r="K173" s="184"/>
      <c r="L173" s="35"/>
      <c r="M173" s="185" t="s">
        <v>1</v>
      </c>
      <c r="N173" s="186" t="s">
        <v>42</v>
      </c>
      <c r="O173" s="78"/>
      <c r="P173" s="187">
        <f>O173*H173</f>
        <v>0</v>
      </c>
      <c r="Q173" s="187">
        <v>0.00192542</v>
      </c>
      <c r="R173" s="187">
        <f>Q173*H173</f>
        <v>0.85377358724000008</v>
      </c>
      <c r="S173" s="187">
        <v>0</v>
      </c>
      <c r="T173" s="188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89" t="s">
        <v>165</v>
      </c>
      <c r="AT173" s="189" t="s">
        <v>161</v>
      </c>
      <c r="AU173" s="189" t="s">
        <v>166</v>
      </c>
      <c r="AY173" s="15" t="s">
        <v>158</v>
      </c>
      <c r="BE173" s="190">
        <f>IF(N173="základná",J173,0)</f>
        <v>0</v>
      </c>
      <c r="BF173" s="190">
        <f>IF(N173="znížená",J173,0)</f>
        <v>0</v>
      </c>
      <c r="BG173" s="190">
        <f>IF(N173="zákl. prenesená",J173,0)</f>
        <v>0</v>
      </c>
      <c r="BH173" s="190">
        <f>IF(N173="zníž. prenesená",J173,0)</f>
        <v>0</v>
      </c>
      <c r="BI173" s="190">
        <f>IF(N173="nulová",J173,0)</f>
        <v>0</v>
      </c>
      <c r="BJ173" s="15" t="s">
        <v>166</v>
      </c>
      <c r="BK173" s="190">
        <f>ROUND(I173*H173,2)</f>
        <v>0</v>
      </c>
      <c r="BL173" s="15" t="s">
        <v>165</v>
      </c>
      <c r="BM173" s="189" t="s">
        <v>901</v>
      </c>
    </row>
    <row r="174" s="2" customFormat="1" ht="16.5" customHeight="1">
      <c r="A174" s="34"/>
      <c r="B174" s="176"/>
      <c r="C174" s="177" t="s">
        <v>268</v>
      </c>
      <c r="D174" s="177" t="s">
        <v>161</v>
      </c>
      <c r="E174" s="178" t="s">
        <v>482</v>
      </c>
      <c r="F174" s="179" t="s">
        <v>483</v>
      </c>
      <c r="G174" s="180" t="s">
        <v>164</v>
      </c>
      <c r="H174" s="181">
        <v>588.83100000000002</v>
      </c>
      <c r="I174" s="182"/>
      <c r="J174" s="183">
        <f>ROUND(I174*H174,2)</f>
        <v>0</v>
      </c>
      <c r="K174" s="184"/>
      <c r="L174" s="35"/>
      <c r="M174" s="185" t="s">
        <v>1</v>
      </c>
      <c r="N174" s="186" t="s">
        <v>42</v>
      </c>
      <c r="O174" s="78"/>
      <c r="P174" s="187">
        <f>O174*H174</f>
        <v>0</v>
      </c>
      <c r="Q174" s="187">
        <v>0</v>
      </c>
      <c r="R174" s="187">
        <f>Q174*H174</f>
        <v>0</v>
      </c>
      <c r="S174" s="187">
        <v>0</v>
      </c>
      <c r="T174" s="188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189" t="s">
        <v>165</v>
      </c>
      <c r="AT174" s="189" t="s">
        <v>161</v>
      </c>
      <c r="AU174" s="189" t="s">
        <v>166</v>
      </c>
      <c r="AY174" s="15" t="s">
        <v>158</v>
      </c>
      <c r="BE174" s="190">
        <f>IF(N174="základná",J174,0)</f>
        <v>0</v>
      </c>
      <c r="BF174" s="190">
        <f>IF(N174="znížená",J174,0)</f>
        <v>0</v>
      </c>
      <c r="BG174" s="190">
        <f>IF(N174="zákl. prenesená",J174,0)</f>
        <v>0</v>
      </c>
      <c r="BH174" s="190">
        <f>IF(N174="zníž. prenesená",J174,0)</f>
        <v>0</v>
      </c>
      <c r="BI174" s="190">
        <f>IF(N174="nulová",J174,0)</f>
        <v>0</v>
      </c>
      <c r="BJ174" s="15" t="s">
        <v>166</v>
      </c>
      <c r="BK174" s="190">
        <f>ROUND(I174*H174,2)</f>
        <v>0</v>
      </c>
      <c r="BL174" s="15" t="s">
        <v>165</v>
      </c>
      <c r="BM174" s="189" t="s">
        <v>902</v>
      </c>
    </row>
    <row r="175" s="2" customFormat="1" ht="33" customHeight="1">
      <c r="A175" s="34"/>
      <c r="B175" s="176"/>
      <c r="C175" s="177" t="s">
        <v>272</v>
      </c>
      <c r="D175" s="177" t="s">
        <v>161</v>
      </c>
      <c r="E175" s="178" t="s">
        <v>903</v>
      </c>
      <c r="F175" s="179" t="s">
        <v>904</v>
      </c>
      <c r="G175" s="180" t="s">
        <v>164</v>
      </c>
      <c r="H175" s="181">
        <v>1.8899999999999999</v>
      </c>
      <c r="I175" s="182"/>
      <c r="J175" s="183">
        <f>ROUND(I175*H175,2)</f>
        <v>0</v>
      </c>
      <c r="K175" s="184"/>
      <c r="L175" s="35"/>
      <c r="M175" s="185" t="s">
        <v>1</v>
      </c>
      <c r="N175" s="186" t="s">
        <v>42</v>
      </c>
      <c r="O175" s="78"/>
      <c r="P175" s="187">
        <f>O175*H175</f>
        <v>0</v>
      </c>
      <c r="Q175" s="187">
        <v>0</v>
      </c>
      <c r="R175" s="187">
        <f>Q175*H175</f>
        <v>0</v>
      </c>
      <c r="S175" s="187">
        <v>0.16800000000000001</v>
      </c>
      <c r="T175" s="188">
        <f>S175*H175</f>
        <v>0.31752000000000002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189" t="s">
        <v>165</v>
      </c>
      <c r="AT175" s="189" t="s">
        <v>161</v>
      </c>
      <c r="AU175" s="189" t="s">
        <v>166</v>
      </c>
      <c r="AY175" s="15" t="s">
        <v>158</v>
      </c>
      <c r="BE175" s="190">
        <f>IF(N175="základná",J175,0)</f>
        <v>0</v>
      </c>
      <c r="BF175" s="190">
        <f>IF(N175="znížená",J175,0)</f>
        <v>0</v>
      </c>
      <c r="BG175" s="190">
        <f>IF(N175="zákl. prenesená",J175,0)</f>
        <v>0</v>
      </c>
      <c r="BH175" s="190">
        <f>IF(N175="zníž. prenesená",J175,0)</f>
        <v>0</v>
      </c>
      <c r="BI175" s="190">
        <f>IF(N175="nulová",J175,0)</f>
        <v>0</v>
      </c>
      <c r="BJ175" s="15" t="s">
        <v>166</v>
      </c>
      <c r="BK175" s="190">
        <f>ROUND(I175*H175,2)</f>
        <v>0</v>
      </c>
      <c r="BL175" s="15" t="s">
        <v>165</v>
      </c>
      <c r="BM175" s="189" t="s">
        <v>905</v>
      </c>
    </row>
    <row r="176" s="2" customFormat="1" ht="16.5" customHeight="1">
      <c r="A176" s="34"/>
      <c r="B176" s="176"/>
      <c r="C176" s="177" t="s">
        <v>276</v>
      </c>
      <c r="D176" s="177" t="s">
        <v>161</v>
      </c>
      <c r="E176" s="178" t="s">
        <v>906</v>
      </c>
      <c r="F176" s="179" t="s">
        <v>907</v>
      </c>
      <c r="G176" s="180" t="s">
        <v>490</v>
      </c>
      <c r="H176" s="181">
        <v>1.6020000000000001</v>
      </c>
      <c r="I176" s="182"/>
      <c r="J176" s="183">
        <f>ROUND(I176*H176,2)</f>
        <v>0</v>
      </c>
      <c r="K176" s="184"/>
      <c r="L176" s="35"/>
      <c r="M176" s="185" t="s">
        <v>1</v>
      </c>
      <c r="N176" s="186" t="s">
        <v>42</v>
      </c>
      <c r="O176" s="78"/>
      <c r="P176" s="187">
        <f>O176*H176</f>
        <v>0</v>
      </c>
      <c r="Q176" s="187">
        <v>0</v>
      </c>
      <c r="R176" s="187">
        <f>Q176*H176</f>
        <v>0</v>
      </c>
      <c r="S176" s="187">
        <v>2.2000000000000002</v>
      </c>
      <c r="T176" s="188">
        <f>S176*H176</f>
        <v>3.5244000000000004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189" t="s">
        <v>165</v>
      </c>
      <c r="AT176" s="189" t="s">
        <v>161</v>
      </c>
      <c r="AU176" s="189" t="s">
        <v>166</v>
      </c>
      <c r="AY176" s="15" t="s">
        <v>158</v>
      </c>
      <c r="BE176" s="190">
        <f>IF(N176="základná",J176,0)</f>
        <v>0</v>
      </c>
      <c r="BF176" s="190">
        <f>IF(N176="znížená",J176,0)</f>
        <v>0</v>
      </c>
      <c r="BG176" s="190">
        <f>IF(N176="zákl. prenesená",J176,0)</f>
        <v>0</v>
      </c>
      <c r="BH176" s="190">
        <f>IF(N176="zníž. prenesená",J176,0)</f>
        <v>0</v>
      </c>
      <c r="BI176" s="190">
        <f>IF(N176="nulová",J176,0)</f>
        <v>0</v>
      </c>
      <c r="BJ176" s="15" t="s">
        <v>166</v>
      </c>
      <c r="BK176" s="190">
        <f>ROUND(I176*H176,2)</f>
        <v>0</v>
      </c>
      <c r="BL176" s="15" t="s">
        <v>165</v>
      </c>
      <c r="BM176" s="189" t="s">
        <v>908</v>
      </c>
    </row>
    <row r="177" s="2" customFormat="1">
      <c r="A177" s="34"/>
      <c r="B177" s="35"/>
      <c r="C177" s="34"/>
      <c r="D177" s="191" t="s">
        <v>229</v>
      </c>
      <c r="E177" s="34"/>
      <c r="F177" s="192" t="s">
        <v>828</v>
      </c>
      <c r="G177" s="34"/>
      <c r="H177" s="34"/>
      <c r="I177" s="193"/>
      <c r="J177" s="34"/>
      <c r="K177" s="34"/>
      <c r="L177" s="35"/>
      <c r="M177" s="194"/>
      <c r="N177" s="195"/>
      <c r="O177" s="78"/>
      <c r="P177" s="78"/>
      <c r="Q177" s="78"/>
      <c r="R177" s="78"/>
      <c r="S177" s="78"/>
      <c r="T177" s="79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T177" s="15" t="s">
        <v>229</v>
      </c>
      <c r="AU177" s="15" t="s">
        <v>166</v>
      </c>
    </row>
    <row r="178" s="2" customFormat="1" ht="33" customHeight="1">
      <c r="A178" s="34"/>
      <c r="B178" s="176"/>
      <c r="C178" s="177" t="s">
        <v>280</v>
      </c>
      <c r="D178" s="177" t="s">
        <v>161</v>
      </c>
      <c r="E178" s="178" t="s">
        <v>488</v>
      </c>
      <c r="F178" s="179" t="s">
        <v>489</v>
      </c>
      <c r="G178" s="180" t="s">
        <v>490</v>
      </c>
      <c r="H178" s="181">
        <v>2.9199999999999999</v>
      </c>
      <c r="I178" s="182"/>
      <c r="J178" s="183">
        <f>ROUND(I178*H178,2)</f>
        <v>0</v>
      </c>
      <c r="K178" s="184"/>
      <c r="L178" s="35"/>
      <c r="M178" s="185" t="s">
        <v>1</v>
      </c>
      <c r="N178" s="186" t="s">
        <v>42</v>
      </c>
      <c r="O178" s="78"/>
      <c r="P178" s="187">
        <f>O178*H178</f>
        <v>0</v>
      </c>
      <c r="Q178" s="187">
        <v>0</v>
      </c>
      <c r="R178" s="187">
        <f>Q178*H178</f>
        <v>0</v>
      </c>
      <c r="S178" s="187">
        <v>2.2000000000000002</v>
      </c>
      <c r="T178" s="188">
        <f>S178*H178</f>
        <v>6.4240000000000004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189" t="s">
        <v>165</v>
      </c>
      <c r="AT178" s="189" t="s">
        <v>161</v>
      </c>
      <c r="AU178" s="189" t="s">
        <v>166</v>
      </c>
      <c r="AY178" s="15" t="s">
        <v>158</v>
      </c>
      <c r="BE178" s="190">
        <f>IF(N178="základná",J178,0)</f>
        <v>0</v>
      </c>
      <c r="BF178" s="190">
        <f>IF(N178="znížená",J178,0)</f>
        <v>0</v>
      </c>
      <c r="BG178" s="190">
        <f>IF(N178="zákl. prenesená",J178,0)</f>
        <v>0</v>
      </c>
      <c r="BH178" s="190">
        <f>IF(N178="zníž. prenesená",J178,0)</f>
        <v>0</v>
      </c>
      <c r="BI178" s="190">
        <f>IF(N178="nulová",J178,0)</f>
        <v>0</v>
      </c>
      <c r="BJ178" s="15" t="s">
        <v>166</v>
      </c>
      <c r="BK178" s="190">
        <f>ROUND(I178*H178,2)</f>
        <v>0</v>
      </c>
      <c r="BL178" s="15" t="s">
        <v>165</v>
      </c>
      <c r="BM178" s="189" t="s">
        <v>909</v>
      </c>
    </row>
    <row r="179" s="2" customFormat="1" ht="33" customHeight="1">
      <c r="A179" s="34"/>
      <c r="B179" s="176"/>
      <c r="C179" s="177" t="s">
        <v>285</v>
      </c>
      <c r="D179" s="177" t="s">
        <v>161</v>
      </c>
      <c r="E179" s="178" t="s">
        <v>492</v>
      </c>
      <c r="F179" s="179" t="s">
        <v>493</v>
      </c>
      <c r="G179" s="180" t="s">
        <v>164</v>
      </c>
      <c r="H179" s="181">
        <v>130.54499999999999</v>
      </c>
      <c r="I179" s="182"/>
      <c r="J179" s="183">
        <f>ROUND(I179*H179,2)</f>
        <v>0</v>
      </c>
      <c r="K179" s="184"/>
      <c r="L179" s="35"/>
      <c r="M179" s="185" t="s">
        <v>1</v>
      </c>
      <c r="N179" s="186" t="s">
        <v>42</v>
      </c>
      <c r="O179" s="78"/>
      <c r="P179" s="187">
        <f>O179*H179</f>
        <v>0</v>
      </c>
      <c r="Q179" s="187">
        <v>0</v>
      </c>
      <c r="R179" s="187">
        <f>Q179*H179</f>
        <v>0</v>
      </c>
      <c r="S179" s="187">
        <v>0.02</v>
      </c>
      <c r="T179" s="188">
        <f>S179*H179</f>
        <v>2.6109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189" t="s">
        <v>165</v>
      </c>
      <c r="AT179" s="189" t="s">
        <v>161</v>
      </c>
      <c r="AU179" s="189" t="s">
        <v>166</v>
      </c>
      <c r="AY179" s="15" t="s">
        <v>158</v>
      </c>
      <c r="BE179" s="190">
        <f>IF(N179="základná",J179,0)</f>
        <v>0</v>
      </c>
      <c r="BF179" s="190">
        <f>IF(N179="znížená",J179,0)</f>
        <v>0</v>
      </c>
      <c r="BG179" s="190">
        <f>IF(N179="zákl. prenesená",J179,0)</f>
        <v>0</v>
      </c>
      <c r="BH179" s="190">
        <f>IF(N179="zníž. prenesená",J179,0)</f>
        <v>0</v>
      </c>
      <c r="BI179" s="190">
        <f>IF(N179="nulová",J179,0)</f>
        <v>0</v>
      </c>
      <c r="BJ179" s="15" t="s">
        <v>166</v>
      </c>
      <c r="BK179" s="190">
        <f>ROUND(I179*H179,2)</f>
        <v>0</v>
      </c>
      <c r="BL179" s="15" t="s">
        <v>165</v>
      </c>
      <c r="BM179" s="189" t="s">
        <v>910</v>
      </c>
    </row>
    <row r="180" s="2" customFormat="1" ht="24.15" customHeight="1">
      <c r="A180" s="34"/>
      <c r="B180" s="176"/>
      <c r="C180" s="177" t="s">
        <v>289</v>
      </c>
      <c r="D180" s="177" t="s">
        <v>161</v>
      </c>
      <c r="E180" s="178" t="s">
        <v>911</v>
      </c>
      <c r="F180" s="179" t="s">
        <v>912</v>
      </c>
      <c r="G180" s="180" t="s">
        <v>164</v>
      </c>
      <c r="H180" s="181">
        <v>221.71100000000001</v>
      </c>
      <c r="I180" s="182"/>
      <c r="J180" s="183">
        <f>ROUND(I180*H180,2)</f>
        <v>0</v>
      </c>
      <c r="K180" s="184"/>
      <c r="L180" s="35"/>
      <c r="M180" s="185" t="s">
        <v>1</v>
      </c>
      <c r="N180" s="186" t="s">
        <v>42</v>
      </c>
      <c r="O180" s="78"/>
      <c r="P180" s="187">
        <f>O180*H180</f>
        <v>0</v>
      </c>
      <c r="Q180" s="187">
        <v>0</v>
      </c>
      <c r="R180" s="187">
        <f>Q180*H180</f>
        <v>0</v>
      </c>
      <c r="S180" s="187">
        <v>0.050000000000000003</v>
      </c>
      <c r="T180" s="188">
        <f>S180*H180</f>
        <v>11.085550000000001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189" t="s">
        <v>165</v>
      </c>
      <c r="AT180" s="189" t="s">
        <v>161</v>
      </c>
      <c r="AU180" s="189" t="s">
        <v>166</v>
      </c>
      <c r="AY180" s="15" t="s">
        <v>158</v>
      </c>
      <c r="BE180" s="190">
        <f>IF(N180="základná",J180,0)</f>
        <v>0</v>
      </c>
      <c r="BF180" s="190">
        <f>IF(N180="znížená",J180,0)</f>
        <v>0</v>
      </c>
      <c r="BG180" s="190">
        <f>IF(N180="zákl. prenesená",J180,0)</f>
        <v>0</v>
      </c>
      <c r="BH180" s="190">
        <f>IF(N180="zníž. prenesená",J180,0)</f>
        <v>0</v>
      </c>
      <c r="BI180" s="190">
        <f>IF(N180="nulová",J180,0)</f>
        <v>0</v>
      </c>
      <c r="BJ180" s="15" t="s">
        <v>166</v>
      </c>
      <c r="BK180" s="190">
        <f>ROUND(I180*H180,2)</f>
        <v>0</v>
      </c>
      <c r="BL180" s="15" t="s">
        <v>165</v>
      </c>
      <c r="BM180" s="189" t="s">
        <v>913</v>
      </c>
    </row>
    <row r="181" s="2" customFormat="1" ht="24.15" customHeight="1">
      <c r="A181" s="34"/>
      <c r="B181" s="176"/>
      <c r="C181" s="177" t="s">
        <v>293</v>
      </c>
      <c r="D181" s="177" t="s">
        <v>161</v>
      </c>
      <c r="E181" s="178" t="s">
        <v>914</v>
      </c>
      <c r="F181" s="179" t="s">
        <v>915</v>
      </c>
      <c r="G181" s="180" t="s">
        <v>164</v>
      </c>
      <c r="H181" s="181">
        <v>444.25999999999999</v>
      </c>
      <c r="I181" s="182"/>
      <c r="J181" s="183">
        <f>ROUND(I181*H181,2)</f>
        <v>0</v>
      </c>
      <c r="K181" s="184"/>
      <c r="L181" s="35"/>
      <c r="M181" s="185" t="s">
        <v>1</v>
      </c>
      <c r="N181" s="186" t="s">
        <v>42</v>
      </c>
      <c r="O181" s="78"/>
      <c r="P181" s="187">
        <f>O181*H181</f>
        <v>0</v>
      </c>
      <c r="Q181" s="187">
        <v>0</v>
      </c>
      <c r="R181" s="187">
        <f>Q181*H181</f>
        <v>0</v>
      </c>
      <c r="S181" s="187">
        <v>0.045999999999999999</v>
      </c>
      <c r="T181" s="188">
        <f>S181*H181</f>
        <v>20.435959999999998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189" t="s">
        <v>165</v>
      </c>
      <c r="AT181" s="189" t="s">
        <v>161</v>
      </c>
      <c r="AU181" s="189" t="s">
        <v>166</v>
      </c>
      <c r="AY181" s="15" t="s">
        <v>158</v>
      </c>
      <c r="BE181" s="190">
        <f>IF(N181="základná",J181,0)</f>
        <v>0</v>
      </c>
      <c r="BF181" s="190">
        <f>IF(N181="znížená",J181,0)</f>
        <v>0</v>
      </c>
      <c r="BG181" s="190">
        <f>IF(N181="zákl. prenesená",J181,0)</f>
        <v>0</v>
      </c>
      <c r="BH181" s="190">
        <f>IF(N181="zníž. prenesená",J181,0)</f>
        <v>0</v>
      </c>
      <c r="BI181" s="190">
        <f>IF(N181="nulová",J181,0)</f>
        <v>0</v>
      </c>
      <c r="BJ181" s="15" t="s">
        <v>166</v>
      </c>
      <c r="BK181" s="190">
        <f>ROUND(I181*H181,2)</f>
        <v>0</v>
      </c>
      <c r="BL181" s="15" t="s">
        <v>165</v>
      </c>
      <c r="BM181" s="189" t="s">
        <v>916</v>
      </c>
    </row>
    <row r="182" s="2" customFormat="1" ht="24.15" customHeight="1">
      <c r="A182" s="34"/>
      <c r="B182" s="176"/>
      <c r="C182" s="177" t="s">
        <v>298</v>
      </c>
      <c r="D182" s="177" t="s">
        <v>161</v>
      </c>
      <c r="E182" s="178" t="s">
        <v>281</v>
      </c>
      <c r="F182" s="179" t="s">
        <v>282</v>
      </c>
      <c r="G182" s="180" t="s">
        <v>283</v>
      </c>
      <c r="H182" s="181">
        <v>44.921999999999997</v>
      </c>
      <c r="I182" s="182"/>
      <c r="J182" s="183">
        <f>ROUND(I182*H182,2)</f>
        <v>0</v>
      </c>
      <c r="K182" s="184"/>
      <c r="L182" s="35"/>
      <c r="M182" s="185" t="s">
        <v>1</v>
      </c>
      <c r="N182" s="186" t="s">
        <v>42</v>
      </c>
      <c r="O182" s="78"/>
      <c r="P182" s="187">
        <f>O182*H182</f>
        <v>0</v>
      </c>
      <c r="Q182" s="187">
        <v>0</v>
      </c>
      <c r="R182" s="187">
        <f>Q182*H182</f>
        <v>0</v>
      </c>
      <c r="S182" s="187">
        <v>0</v>
      </c>
      <c r="T182" s="188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189" t="s">
        <v>165</v>
      </c>
      <c r="AT182" s="189" t="s">
        <v>161</v>
      </c>
      <c r="AU182" s="189" t="s">
        <v>166</v>
      </c>
      <c r="AY182" s="15" t="s">
        <v>158</v>
      </c>
      <c r="BE182" s="190">
        <f>IF(N182="základná",J182,0)</f>
        <v>0</v>
      </c>
      <c r="BF182" s="190">
        <f>IF(N182="znížená",J182,0)</f>
        <v>0</v>
      </c>
      <c r="BG182" s="190">
        <f>IF(N182="zákl. prenesená",J182,0)</f>
        <v>0</v>
      </c>
      <c r="BH182" s="190">
        <f>IF(N182="zníž. prenesená",J182,0)</f>
        <v>0</v>
      </c>
      <c r="BI182" s="190">
        <f>IF(N182="nulová",J182,0)</f>
        <v>0</v>
      </c>
      <c r="BJ182" s="15" t="s">
        <v>166</v>
      </c>
      <c r="BK182" s="190">
        <f>ROUND(I182*H182,2)</f>
        <v>0</v>
      </c>
      <c r="BL182" s="15" t="s">
        <v>165</v>
      </c>
      <c r="BM182" s="189" t="s">
        <v>917</v>
      </c>
    </row>
    <row r="183" s="2" customFormat="1" ht="24.15" customHeight="1">
      <c r="A183" s="34"/>
      <c r="B183" s="176"/>
      <c r="C183" s="177" t="s">
        <v>302</v>
      </c>
      <c r="D183" s="177" t="s">
        <v>161</v>
      </c>
      <c r="E183" s="178" t="s">
        <v>286</v>
      </c>
      <c r="F183" s="179" t="s">
        <v>287</v>
      </c>
      <c r="G183" s="180" t="s">
        <v>283</v>
      </c>
      <c r="H183" s="181">
        <v>404.298</v>
      </c>
      <c r="I183" s="182"/>
      <c r="J183" s="183">
        <f>ROUND(I183*H183,2)</f>
        <v>0</v>
      </c>
      <c r="K183" s="184"/>
      <c r="L183" s="35"/>
      <c r="M183" s="185" t="s">
        <v>1</v>
      </c>
      <c r="N183" s="186" t="s">
        <v>42</v>
      </c>
      <c r="O183" s="78"/>
      <c r="P183" s="187">
        <f>O183*H183</f>
        <v>0</v>
      </c>
      <c r="Q183" s="187">
        <v>0</v>
      </c>
      <c r="R183" s="187">
        <f>Q183*H183</f>
        <v>0</v>
      </c>
      <c r="S183" s="187">
        <v>0</v>
      </c>
      <c r="T183" s="188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89" t="s">
        <v>165</v>
      </c>
      <c r="AT183" s="189" t="s">
        <v>161</v>
      </c>
      <c r="AU183" s="189" t="s">
        <v>166</v>
      </c>
      <c r="AY183" s="15" t="s">
        <v>158</v>
      </c>
      <c r="BE183" s="190">
        <f>IF(N183="základná",J183,0)</f>
        <v>0</v>
      </c>
      <c r="BF183" s="190">
        <f>IF(N183="znížená",J183,0)</f>
        <v>0</v>
      </c>
      <c r="BG183" s="190">
        <f>IF(N183="zákl. prenesená",J183,0)</f>
        <v>0</v>
      </c>
      <c r="BH183" s="190">
        <f>IF(N183="zníž. prenesená",J183,0)</f>
        <v>0</v>
      </c>
      <c r="BI183" s="190">
        <f>IF(N183="nulová",J183,0)</f>
        <v>0</v>
      </c>
      <c r="BJ183" s="15" t="s">
        <v>166</v>
      </c>
      <c r="BK183" s="190">
        <f>ROUND(I183*H183,2)</f>
        <v>0</v>
      </c>
      <c r="BL183" s="15" t="s">
        <v>165</v>
      </c>
      <c r="BM183" s="189" t="s">
        <v>918</v>
      </c>
    </row>
    <row r="184" s="2" customFormat="1" ht="21.75" customHeight="1">
      <c r="A184" s="34"/>
      <c r="B184" s="176"/>
      <c r="C184" s="177" t="s">
        <v>307</v>
      </c>
      <c r="D184" s="177" t="s">
        <v>161</v>
      </c>
      <c r="E184" s="178" t="s">
        <v>290</v>
      </c>
      <c r="F184" s="179" t="s">
        <v>291</v>
      </c>
      <c r="G184" s="180" t="s">
        <v>283</v>
      </c>
      <c r="H184" s="181">
        <v>44.921999999999997</v>
      </c>
      <c r="I184" s="182"/>
      <c r="J184" s="183">
        <f>ROUND(I184*H184,2)</f>
        <v>0</v>
      </c>
      <c r="K184" s="184"/>
      <c r="L184" s="35"/>
      <c r="M184" s="185" t="s">
        <v>1</v>
      </c>
      <c r="N184" s="186" t="s">
        <v>42</v>
      </c>
      <c r="O184" s="78"/>
      <c r="P184" s="187">
        <f>O184*H184</f>
        <v>0</v>
      </c>
      <c r="Q184" s="187">
        <v>0</v>
      </c>
      <c r="R184" s="187">
        <f>Q184*H184</f>
        <v>0</v>
      </c>
      <c r="S184" s="187">
        <v>0</v>
      </c>
      <c r="T184" s="188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189" t="s">
        <v>165</v>
      </c>
      <c r="AT184" s="189" t="s">
        <v>161</v>
      </c>
      <c r="AU184" s="189" t="s">
        <v>166</v>
      </c>
      <c r="AY184" s="15" t="s">
        <v>158</v>
      </c>
      <c r="BE184" s="190">
        <f>IF(N184="základná",J184,0)</f>
        <v>0</v>
      </c>
      <c r="BF184" s="190">
        <f>IF(N184="znížená",J184,0)</f>
        <v>0</v>
      </c>
      <c r="BG184" s="190">
        <f>IF(N184="zákl. prenesená",J184,0)</f>
        <v>0</v>
      </c>
      <c r="BH184" s="190">
        <f>IF(N184="zníž. prenesená",J184,0)</f>
        <v>0</v>
      </c>
      <c r="BI184" s="190">
        <f>IF(N184="nulová",J184,0)</f>
        <v>0</v>
      </c>
      <c r="BJ184" s="15" t="s">
        <v>166</v>
      </c>
      <c r="BK184" s="190">
        <f>ROUND(I184*H184,2)</f>
        <v>0</v>
      </c>
      <c r="BL184" s="15" t="s">
        <v>165</v>
      </c>
      <c r="BM184" s="189" t="s">
        <v>919</v>
      </c>
    </row>
    <row r="185" s="2" customFormat="1" ht="24.15" customHeight="1">
      <c r="A185" s="34"/>
      <c r="B185" s="176"/>
      <c r="C185" s="177" t="s">
        <v>311</v>
      </c>
      <c r="D185" s="177" t="s">
        <v>161</v>
      </c>
      <c r="E185" s="178" t="s">
        <v>294</v>
      </c>
      <c r="F185" s="179" t="s">
        <v>295</v>
      </c>
      <c r="G185" s="180" t="s">
        <v>283</v>
      </c>
      <c r="H185" s="181">
        <v>404.298</v>
      </c>
      <c r="I185" s="182"/>
      <c r="J185" s="183">
        <f>ROUND(I185*H185,2)</f>
        <v>0</v>
      </c>
      <c r="K185" s="184"/>
      <c r="L185" s="35"/>
      <c r="M185" s="185" t="s">
        <v>1</v>
      </c>
      <c r="N185" s="186" t="s">
        <v>42</v>
      </c>
      <c r="O185" s="78"/>
      <c r="P185" s="187">
        <f>O185*H185</f>
        <v>0</v>
      </c>
      <c r="Q185" s="187">
        <v>0</v>
      </c>
      <c r="R185" s="187">
        <f>Q185*H185</f>
        <v>0</v>
      </c>
      <c r="S185" s="187">
        <v>0</v>
      </c>
      <c r="T185" s="188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89" t="s">
        <v>165</v>
      </c>
      <c r="AT185" s="189" t="s">
        <v>161</v>
      </c>
      <c r="AU185" s="189" t="s">
        <v>166</v>
      </c>
      <c r="AY185" s="15" t="s">
        <v>158</v>
      </c>
      <c r="BE185" s="190">
        <f>IF(N185="základná",J185,0)</f>
        <v>0</v>
      </c>
      <c r="BF185" s="190">
        <f>IF(N185="znížená",J185,0)</f>
        <v>0</v>
      </c>
      <c r="BG185" s="190">
        <f>IF(N185="zákl. prenesená",J185,0)</f>
        <v>0</v>
      </c>
      <c r="BH185" s="190">
        <f>IF(N185="zníž. prenesená",J185,0)</f>
        <v>0</v>
      </c>
      <c r="BI185" s="190">
        <f>IF(N185="nulová",J185,0)</f>
        <v>0</v>
      </c>
      <c r="BJ185" s="15" t="s">
        <v>166</v>
      </c>
      <c r="BK185" s="190">
        <f>ROUND(I185*H185,2)</f>
        <v>0</v>
      </c>
      <c r="BL185" s="15" t="s">
        <v>165</v>
      </c>
      <c r="BM185" s="189" t="s">
        <v>920</v>
      </c>
    </row>
    <row r="186" s="2" customFormat="1">
      <c r="A186" s="34"/>
      <c r="B186" s="35"/>
      <c r="C186" s="34"/>
      <c r="D186" s="191" t="s">
        <v>229</v>
      </c>
      <c r="E186" s="34"/>
      <c r="F186" s="192" t="s">
        <v>297</v>
      </c>
      <c r="G186" s="34"/>
      <c r="H186" s="34"/>
      <c r="I186" s="193"/>
      <c r="J186" s="34"/>
      <c r="K186" s="34"/>
      <c r="L186" s="35"/>
      <c r="M186" s="194"/>
      <c r="N186" s="195"/>
      <c r="O186" s="78"/>
      <c r="P186" s="78"/>
      <c r="Q186" s="78"/>
      <c r="R186" s="78"/>
      <c r="S186" s="78"/>
      <c r="T186" s="79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T186" s="15" t="s">
        <v>229</v>
      </c>
      <c r="AU186" s="15" t="s">
        <v>166</v>
      </c>
    </row>
    <row r="187" s="2" customFormat="1" ht="24.15" customHeight="1">
      <c r="A187" s="34"/>
      <c r="B187" s="176"/>
      <c r="C187" s="177" t="s">
        <v>317</v>
      </c>
      <c r="D187" s="177" t="s">
        <v>161</v>
      </c>
      <c r="E187" s="178" t="s">
        <v>299</v>
      </c>
      <c r="F187" s="179" t="s">
        <v>300</v>
      </c>
      <c r="G187" s="180" t="s">
        <v>283</v>
      </c>
      <c r="H187" s="181">
        <v>44.921999999999997</v>
      </c>
      <c r="I187" s="182"/>
      <c r="J187" s="183">
        <f>ROUND(I187*H187,2)</f>
        <v>0</v>
      </c>
      <c r="K187" s="184"/>
      <c r="L187" s="35"/>
      <c r="M187" s="185" t="s">
        <v>1</v>
      </c>
      <c r="N187" s="186" t="s">
        <v>42</v>
      </c>
      <c r="O187" s="78"/>
      <c r="P187" s="187">
        <f>O187*H187</f>
        <v>0</v>
      </c>
      <c r="Q187" s="187">
        <v>0</v>
      </c>
      <c r="R187" s="187">
        <f>Q187*H187</f>
        <v>0</v>
      </c>
      <c r="S187" s="187">
        <v>0</v>
      </c>
      <c r="T187" s="188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189" t="s">
        <v>165</v>
      </c>
      <c r="AT187" s="189" t="s">
        <v>161</v>
      </c>
      <c r="AU187" s="189" t="s">
        <v>166</v>
      </c>
      <c r="AY187" s="15" t="s">
        <v>158</v>
      </c>
      <c r="BE187" s="190">
        <f>IF(N187="základná",J187,0)</f>
        <v>0</v>
      </c>
      <c r="BF187" s="190">
        <f>IF(N187="znížená",J187,0)</f>
        <v>0</v>
      </c>
      <c r="BG187" s="190">
        <f>IF(N187="zákl. prenesená",J187,0)</f>
        <v>0</v>
      </c>
      <c r="BH187" s="190">
        <f>IF(N187="zníž. prenesená",J187,0)</f>
        <v>0</v>
      </c>
      <c r="BI187" s="190">
        <f>IF(N187="nulová",J187,0)</f>
        <v>0</v>
      </c>
      <c r="BJ187" s="15" t="s">
        <v>166</v>
      </c>
      <c r="BK187" s="190">
        <f>ROUND(I187*H187,2)</f>
        <v>0</v>
      </c>
      <c r="BL187" s="15" t="s">
        <v>165</v>
      </c>
      <c r="BM187" s="189" t="s">
        <v>921</v>
      </c>
    </row>
    <row r="188" s="2" customFormat="1" ht="24.15" customHeight="1">
      <c r="A188" s="34"/>
      <c r="B188" s="176"/>
      <c r="C188" s="177" t="s">
        <v>325</v>
      </c>
      <c r="D188" s="177" t="s">
        <v>161</v>
      </c>
      <c r="E188" s="178" t="s">
        <v>303</v>
      </c>
      <c r="F188" s="179" t="s">
        <v>304</v>
      </c>
      <c r="G188" s="180" t="s">
        <v>283</v>
      </c>
      <c r="H188" s="181">
        <v>134.76599999999999</v>
      </c>
      <c r="I188" s="182"/>
      <c r="J188" s="183">
        <f>ROUND(I188*H188,2)</f>
        <v>0</v>
      </c>
      <c r="K188" s="184"/>
      <c r="L188" s="35"/>
      <c r="M188" s="185" t="s">
        <v>1</v>
      </c>
      <c r="N188" s="186" t="s">
        <v>42</v>
      </c>
      <c r="O188" s="78"/>
      <c r="P188" s="187">
        <f>O188*H188</f>
        <v>0</v>
      </c>
      <c r="Q188" s="187">
        <v>0</v>
      </c>
      <c r="R188" s="187">
        <f>Q188*H188</f>
        <v>0</v>
      </c>
      <c r="S188" s="187">
        <v>0</v>
      </c>
      <c r="T188" s="188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189" t="s">
        <v>165</v>
      </c>
      <c r="AT188" s="189" t="s">
        <v>161</v>
      </c>
      <c r="AU188" s="189" t="s">
        <v>166</v>
      </c>
      <c r="AY188" s="15" t="s">
        <v>158</v>
      </c>
      <c r="BE188" s="190">
        <f>IF(N188="základná",J188,0)</f>
        <v>0</v>
      </c>
      <c r="BF188" s="190">
        <f>IF(N188="znížená",J188,0)</f>
        <v>0</v>
      </c>
      <c r="BG188" s="190">
        <f>IF(N188="zákl. prenesená",J188,0)</f>
        <v>0</v>
      </c>
      <c r="BH188" s="190">
        <f>IF(N188="zníž. prenesená",J188,0)</f>
        <v>0</v>
      </c>
      <c r="BI188" s="190">
        <f>IF(N188="nulová",J188,0)</f>
        <v>0</v>
      </c>
      <c r="BJ188" s="15" t="s">
        <v>166</v>
      </c>
      <c r="BK188" s="190">
        <f>ROUND(I188*H188,2)</f>
        <v>0</v>
      </c>
      <c r="BL188" s="15" t="s">
        <v>165</v>
      </c>
      <c r="BM188" s="189" t="s">
        <v>922</v>
      </c>
    </row>
    <row r="189" s="2" customFormat="1">
      <c r="A189" s="34"/>
      <c r="B189" s="35"/>
      <c r="C189" s="34"/>
      <c r="D189" s="191" t="s">
        <v>229</v>
      </c>
      <c r="E189" s="34"/>
      <c r="F189" s="192" t="s">
        <v>306</v>
      </c>
      <c r="G189" s="34"/>
      <c r="H189" s="34"/>
      <c r="I189" s="193"/>
      <c r="J189" s="34"/>
      <c r="K189" s="34"/>
      <c r="L189" s="35"/>
      <c r="M189" s="194"/>
      <c r="N189" s="195"/>
      <c r="O189" s="78"/>
      <c r="P189" s="78"/>
      <c r="Q189" s="78"/>
      <c r="R189" s="78"/>
      <c r="S189" s="78"/>
      <c r="T189" s="79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T189" s="15" t="s">
        <v>229</v>
      </c>
      <c r="AU189" s="15" t="s">
        <v>166</v>
      </c>
    </row>
    <row r="190" s="2" customFormat="1" ht="24.15" customHeight="1">
      <c r="A190" s="34"/>
      <c r="B190" s="176"/>
      <c r="C190" s="177" t="s">
        <v>329</v>
      </c>
      <c r="D190" s="177" t="s">
        <v>161</v>
      </c>
      <c r="E190" s="178" t="s">
        <v>308</v>
      </c>
      <c r="F190" s="179" t="s">
        <v>309</v>
      </c>
      <c r="G190" s="180" t="s">
        <v>283</v>
      </c>
      <c r="H190" s="181">
        <v>44.921999999999997</v>
      </c>
      <c r="I190" s="182"/>
      <c r="J190" s="183">
        <f>ROUND(I190*H190,2)</f>
        <v>0</v>
      </c>
      <c r="K190" s="184"/>
      <c r="L190" s="35"/>
      <c r="M190" s="185" t="s">
        <v>1</v>
      </c>
      <c r="N190" s="186" t="s">
        <v>42</v>
      </c>
      <c r="O190" s="78"/>
      <c r="P190" s="187">
        <f>O190*H190</f>
        <v>0</v>
      </c>
      <c r="Q190" s="187">
        <v>0</v>
      </c>
      <c r="R190" s="187">
        <f>Q190*H190</f>
        <v>0</v>
      </c>
      <c r="S190" s="187">
        <v>0</v>
      </c>
      <c r="T190" s="188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189" t="s">
        <v>165</v>
      </c>
      <c r="AT190" s="189" t="s">
        <v>161</v>
      </c>
      <c r="AU190" s="189" t="s">
        <v>166</v>
      </c>
      <c r="AY190" s="15" t="s">
        <v>158</v>
      </c>
      <c r="BE190" s="190">
        <f>IF(N190="základná",J190,0)</f>
        <v>0</v>
      </c>
      <c r="BF190" s="190">
        <f>IF(N190="znížená",J190,0)</f>
        <v>0</v>
      </c>
      <c r="BG190" s="190">
        <f>IF(N190="zákl. prenesená",J190,0)</f>
        <v>0</v>
      </c>
      <c r="BH190" s="190">
        <f>IF(N190="zníž. prenesená",J190,0)</f>
        <v>0</v>
      </c>
      <c r="BI190" s="190">
        <f>IF(N190="nulová",J190,0)</f>
        <v>0</v>
      </c>
      <c r="BJ190" s="15" t="s">
        <v>166</v>
      </c>
      <c r="BK190" s="190">
        <f>ROUND(I190*H190,2)</f>
        <v>0</v>
      </c>
      <c r="BL190" s="15" t="s">
        <v>165</v>
      </c>
      <c r="BM190" s="189" t="s">
        <v>923</v>
      </c>
    </row>
    <row r="191" s="2" customFormat="1" ht="16.5" customHeight="1">
      <c r="A191" s="34"/>
      <c r="B191" s="176"/>
      <c r="C191" s="177" t="s">
        <v>333</v>
      </c>
      <c r="D191" s="177" t="s">
        <v>161</v>
      </c>
      <c r="E191" s="178" t="s">
        <v>312</v>
      </c>
      <c r="F191" s="179" t="s">
        <v>313</v>
      </c>
      <c r="G191" s="180" t="s">
        <v>261</v>
      </c>
      <c r="H191" s="181">
        <v>5</v>
      </c>
      <c r="I191" s="182"/>
      <c r="J191" s="183">
        <f>ROUND(I191*H191,2)</f>
        <v>0</v>
      </c>
      <c r="K191" s="184"/>
      <c r="L191" s="35"/>
      <c r="M191" s="185" t="s">
        <v>1</v>
      </c>
      <c r="N191" s="186" t="s">
        <v>42</v>
      </c>
      <c r="O191" s="78"/>
      <c r="P191" s="187">
        <f>O191*H191</f>
        <v>0</v>
      </c>
      <c r="Q191" s="187">
        <v>0</v>
      </c>
      <c r="R191" s="187">
        <f>Q191*H191</f>
        <v>0</v>
      </c>
      <c r="S191" s="187">
        <v>0</v>
      </c>
      <c r="T191" s="188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189" t="s">
        <v>165</v>
      </c>
      <c r="AT191" s="189" t="s">
        <v>161</v>
      </c>
      <c r="AU191" s="189" t="s">
        <v>166</v>
      </c>
      <c r="AY191" s="15" t="s">
        <v>158</v>
      </c>
      <c r="BE191" s="190">
        <f>IF(N191="základná",J191,0)</f>
        <v>0</v>
      </c>
      <c r="BF191" s="190">
        <f>IF(N191="znížená",J191,0)</f>
        <v>0</v>
      </c>
      <c r="BG191" s="190">
        <f>IF(N191="zákl. prenesená",J191,0)</f>
        <v>0</v>
      </c>
      <c r="BH191" s="190">
        <f>IF(N191="zníž. prenesená",J191,0)</f>
        <v>0</v>
      </c>
      <c r="BI191" s="190">
        <f>IF(N191="nulová",J191,0)</f>
        <v>0</v>
      </c>
      <c r="BJ191" s="15" t="s">
        <v>166</v>
      </c>
      <c r="BK191" s="190">
        <f>ROUND(I191*H191,2)</f>
        <v>0</v>
      </c>
      <c r="BL191" s="15" t="s">
        <v>165</v>
      </c>
      <c r="BM191" s="189" t="s">
        <v>924</v>
      </c>
    </row>
    <row r="192" s="12" customFormat="1" ht="22.8" customHeight="1">
      <c r="A192" s="12"/>
      <c r="B192" s="163"/>
      <c r="C192" s="12"/>
      <c r="D192" s="164" t="s">
        <v>75</v>
      </c>
      <c r="E192" s="174" t="s">
        <v>315</v>
      </c>
      <c r="F192" s="174" t="s">
        <v>316</v>
      </c>
      <c r="G192" s="12"/>
      <c r="H192" s="12"/>
      <c r="I192" s="166"/>
      <c r="J192" s="175">
        <f>BK192</f>
        <v>0</v>
      </c>
      <c r="K192" s="12"/>
      <c r="L192" s="163"/>
      <c r="M192" s="168"/>
      <c r="N192" s="169"/>
      <c r="O192" s="169"/>
      <c r="P192" s="170">
        <f>P193</f>
        <v>0</v>
      </c>
      <c r="Q192" s="169"/>
      <c r="R192" s="170">
        <f>R193</f>
        <v>0</v>
      </c>
      <c r="S192" s="169"/>
      <c r="T192" s="171">
        <f>T193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164" t="s">
        <v>84</v>
      </c>
      <c r="AT192" s="172" t="s">
        <v>75</v>
      </c>
      <c r="AU192" s="172" t="s">
        <v>84</v>
      </c>
      <c r="AY192" s="164" t="s">
        <v>158</v>
      </c>
      <c r="BK192" s="173">
        <f>BK193</f>
        <v>0</v>
      </c>
    </row>
    <row r="193" s="2" customFormat="1" ht="24.15" customHeight="1">
      <c r="A193" s="34"/>
      <c r="B193" s="176"/>
      <c r="C193" s="177" t="s">
        <v>338</v>
      </c>
      <c r="D193" s="177" t="s">
        <v>161</v>
      </c>
      <c r="E193" s="178" t="s">
        <v>318</v>
      </c>
      <c r="F193" s="179" t="s">
        <v>319</v>
      </c>
      <c r="G193" s="180" t="s">
        <v>283</v>
      </c>
      <c r="H193" s="181">
        <v>40.109999999999999</v>
      </c>
      <c r="I193" s="182"/>
      <c r="J193" s="183">
        <f>ROUND(I193*H193,2)</f>
        <v>0</v>
      </c>
      <c r="K193" s="184"/>
      <c r="L193" s="35"/>
      <c r="M193" s="185" t="s">
        <v>1</v>
      </c>
      <c r="N193" s="186" t="s">
        <v>42</v>
      </c>
      <c r="O193" s="78"/>
      <c r="P193" s="187">
        <f>O193*H193</f>
        <v>0</v>
      </c>
      <c r="Q193" s="187">
        <v>0</v>
      </c>
      <c r="R193" s="187">
        <f>Q193*H193</f>
        <v>0</v>
      </c>
      <c r="S193" s="187">
        <v>0</v>
      </c>
      <c r="T193" s="188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189" t="s">
        <v>165</v>
      </c>
      <c r="AT193" s="189" t="s">
        <v>161</v>
      </c>
      <c r="AU193" s="189" t="s">
        <v>166</v>
      </c>
      <c r="AY193" s="15" t="s">
        <v>158</v>
      </c>
      <c r="BE193" s="190">
        <f>IF(N193="základná",J193,0)</f>
        <v>0</v>
      </c>
      <c r="BF193" s="190">
        <f>IF(N193="znížená",J193,0)</f>
        <v>0</v>
      </c>
      <c r="BG193" s="190">
        <f>IF(N193="zákl. prenesená",J193,0)</f>
        <v>0</v>
      </c>
      <c r="BH193" s="190">
        <f>IF(N193="zníž. prenesená",J193,0)</f>
        <v>0</v>
      </c>
      <c r="BI193" s="190">
        <f>IF(N193="nulová",J193,0)</f>
        <v>0</v>
      </c>
      <c r="BJ193" s="15" t="s">
        <v>166</v>
      </c>
      <c r="BK193" s="190">
        <f>ROUND(I193*H193,2)</f>
        <v>0</v>
      </c>
      <c r="BL193" s="15" t="s">
        <v>165</v>
      </c>
      <c r="BM193" s="189" t="s">
        <v>925</v>
      </c>
    </row>
    <row r="194" s="12" customFormat="1" ht="25.92" customHeight="1">
      <c r="A194" s="12"/>
      <c r="B194" s="163"/>
      <c r="C194" s="12"/>
      <c r="D194" s="164" t="s">
        <v>75</v>
      </c>
      <c r="E194" s="165" t="s">
        <v>321</v>
      </c>
      <c r="F194" s="165" t="s">
        <v>322</v>
      </c>
      <c r="G194" s="12"/>
      <c r="H194" s="12"/>
      <c r="I194" s="166"/>
      <c r="J194" s="167">
        <f>BK194</f>
        <v>0</v>
      </c>
      <c r="K194" s="12"/>
      <c r="L194" s="163"/>
      <c r="M194" s="168"/>
      <c r="N194" s="169"/>
      <c r="O194" s="169"/>
      <c r="P194" s="170">
        <f>P195+P198+P207+P231+P242+P247+P250+P255+P263</f>
        <v>0</v>
      </c>
      <c r="Q194" s="169"/>
      <c r="R194" s="170">
        <f>R195+R198+R207+R231+R242+R247+R250+R255+R263</f>
        <v>25.475871291459995</v>
      </c>
      <c r="S194" s="169"/>
      <c r="T194" s="171">
        <f>T195+T198+T207+T231+T242+T247+T250+T255+T263</f>
        <v>0.52376999999999996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64" t="s">
        <v>166</v>
      </c>
      <c r="AT194" s="172" t="s">
        <v>75</v>
      </c>
      <c r="AU194" s="172" t="s">
        <v>76</v>
      </c>
      <c r="AY194" s="164" t="s">
        <v>158</v>
      </c>
      <c r="BK194" s="173">
        <f>BK195+BK198+BK207+BK231+BK242+BK247+BK250+BK255+BK263</f>
        <v>0</v>
      </c>
    </row>
    <row r="195" s="12" customFormat="1" ht="22.8" customHeight="1">
      <c r="A195" s="12"/>
      <c r="B195" s="163"/>
      <c r="C195" s="12"/>
      <c r="D195" s="164" t="s">
        <v>75</v>
      </c>
      <c r="E195" s="174" t="s">
        <v>323</v>
      </c>
      <c r="F195" s="174" t="s">
        <v>324</v>
      </c>
      <c r="G195" s="12"/>
      <c r="H195" s="12"/>
      <c r="I195" s="166"/>
      <c r="J195" s="175">
        <f>BK195</f>
        <v>0</v>
      </c>
      <c r="K195" s="12"/>
      <c r="L195" s="163"/>
      <c r="M195" s="168"/>
      <c r="N195" s="169"/>
      <c r="O195" s="169"/>
      <c r="P195" s="170">
        <f>SUM(P196:P197)</f>
        <v>0</v>
      </c>
      <c r="Q195" s="169"/>
      <c r="R195" s="170">
        <f>SUM(R196:R197)</f>
        <v>0.023599999999999999</v>
      </c>
      <c r="S195" s="169"/>
      <c r="T195" s="171">
        <f>SUM(T196:T197)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164" t="s">
        <v>166</v>
      </c>
      <c r="AT195" s="172" t="s">
        <v>75</v>
      </c>
      <c r="AU195" s="172" t="s">
        <v>84</v>
      </c>
      <c r="AY195" s="164" t="s">
        <v>158</v>
      </c>
      <c r="BK195" s="173">
        <f>SUM(BK196:BK197)</f>
        <v>0</v>
      </c>
    </row>
    <row r="196" s="2" customFormat="1" ht="24.15" customHeight="1">
      <c r="A196" s="34"/>
      <c r="B196" s="176"/>
      <c r="C196" s="177" t="s">
        <v>342</v>
      </c>
      <c r="D196" s="177" t="s">
        <v>161</v>
      </c>
      <c r="E196" s="178" t="s">
        <v>926</v>
      </c>
      <c r="F196" s="179" t="s">
        <v>927</v>
      </c>
      <c r="G196" s="180" t="s">
        <v>261</v>
      </c>
      <c r="H196" s="181">
        <v>2</v>
      </c>
      <c r="I196" s="182"/>
      <c r="J196" s="183">
        <f>ROUND(I196*H196,2)</f>
        <v>0</v>
      </c>
      <c r="K196" s="184"/>
      <c r="L196" s="35"/>
      <c r="M196" s="185" t="s">
        <v>1</v>
      </c>
      <c r="N196" s="186" t="s">
        <v>42</v>
      </c>
      <c r="O196" s="78"/>
      <c r="P196" s="187">
        <f>O196*H196</f>
        <v>0</v>
      </c>
      <c r="Q196" s="187">
        <v>0.0118</v>
      </c>
      <c r="R196" s="187">
        <f>Q196*H196</f>
        <v>0.023599999999999999</v>
      </c>
      <c r="S196" s="187">
        <v>0</v>
      </c>
      <c r="T196" s="188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189" t="s">
        <v>217</v>
      </c>
      <c r="AT196" s="189" t="s">
        <v>161</v>
      </c>
      <c r="AU196" s="189" t="s">
        <v>166</v>
      </c>
      <c r="AY196" s="15" t="s">
        <v>158</v>
      </c>
      <c r="BE196" s="190">
        <f>IF(N196="základná",J196,0)</f>
        <v>0</v>
      </c>
      <c r="BF196" s="190">
        <f>IF(N196="znížená",J196,0)</f>
        <v>0</v>
      </c>
      <c r="BG196" s="190">
        <f>IF(N196="zákl. prenesená",J196,0)</f>
        <v>0</v>
      </c>
      <c r="BH196" s="190">
        <f>IF(N196="zníž. prenesená",J196,0)</f>
        <v>0</v>
      </c>
      <c r="BI196" s="190">
        <f>IF(N196="nulová",J196,0)</f>
        <v>0</v>
      </c>
      <c r="BJ196" s="15" t="s">
        <v>166</v>
      </c>
      <c r="BK196" s="190">
        <f>ROUND(I196*H196,2)</f>
        <v>0</v>
      </c>
      <c r="BL196" s="15" t="s">
        <v>217</v>
      </c>
      <c r="BM196" s="189" t="s">
        <v>928</v>
      </c>
    </row>
    <row r="197" s="2" customFormat="1" ht="24.15" customHeight="1">
      <c r="A197" s="34"/>
      <c r="B197" s="176"/>
      <c r="C197" s="177" t="s">
        <v>346</v>
      </c>
      <c r="D197" s="177" t="s">
        <v>161</v>
      </c>
      <c r="E197" s="178" t="s">
        <v>356</v>
      </c>
      <c r="F197" s="179" t="s">
        <v>357</v>
      </c>
      <c r="G197" s="180" t="s">
        <v>358</v>
      </c>
      <c r="H197" s="207"/>
      <c r="I197" s="182"/>
      <c r="J197" s="183">
        <f>ROUND(I197*H197,2)</f>
        <v>0</v>
      </c>
      <c r="K197" s="184"/>
      <c r="L197" s="35"/>
      <c r="M197" s="185" t="s">
        <v>1</v>
      </c>
      <c r="N197" s="186" t="s">
        <v>42</v>
      </c>
      <c r="O197" s="78"/>
      <c r="P197" s="187">
        <f>O197*H197</f>
        <v>0</v>
      </c>
      <c r="Q197" s="187">
        <v>0</v>
      </c>
      <c r="R197" s="187">
        <f>Q197*H197</f>
        <v>0</v>
      </c>
      <c r="S197" s="187">
        <v>0</v>
      </c>
      <c r="T197" s="188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189" t="s">
        <v>217</v>
      </c>
      <c r="AT197" s="189" t="s">
        <v>161</v>
      </c>
      <c r="AU197" s="189" t="s">
        <v>166</v>
      </c>
      <c r="AY197" s="15" t="s">
        <v>158</v>
      </c>
      <c r="BE197" s="190">
        <f>IF(N197="základná",J197,0)</f>
        <v>0</v>
      </c>
      <c r="BF197" s="190">
        <f>IF(N197="znížená",J197,0)</f>
        <v>0</v>
      </c>
      <c r="BG197" s="190">
        <f>IF(N197="zákl. prenesená",J197,0)</f>
        <v>0</v>
      </c>
      <c r="BH197" s="190">
        <f>IF(N197="zníž. prenesená",J197,0)</f>
        <v>0</v>
      </c>
      <c r="BI197" s="190">
        <f>IF(N197="nulová",J197,0)</f>
        <v>0</v>
      </c>
      <c r="BJ197" s="15" t="s">
        <v>166</v>
      </c>
      <c r="BK197" s="190">
        <f>ROUND(I197*H197,2)</f>
        <v>0</v>
      </c>
      <c r="BL197" s="15" t="s">
        <v>217</v>
      </c>
      <c r="BM197" s="189" t="s">
        <v>929</v>
      </c>
    </row>
    <row r="198" s="12" customFormat="1" ht="22.8" customHeight="1">
      <c r="A198" s="12"/>
      <c r="B198" s="163"/>
      <c r="C198" s="12"/>
      <c r="D198" s="164" t="s">
        <v>75</v>
      </c>
      <c r="E198" s="174" t="s">
        <v>930</v>
      </c>
      <c r="F198" s="174" t="s">
        <v>931</v>
      </c>
      <c r="G198" s="12"/>
      <c r="H198" s="12"/>
      <c r="I198" s="166"/>
      <c r="J198" s="175">
        <f>BK198</f>
        <v>0</v>
      </c>
      <c r="K198" s="12"/>
      <c r="L198" s="163"/>
      <c r="M198" s="168"/>
      <c r="N198" s="169"/>
      <c r="O198" s="169"/>
      <c r="P198" s="170">
        <f>SUM(P199:P206)</f>
        <v>0</v>
      </c>
      <c r="Q198" s="169"/>
      <c r="R198" s="170">
        <f>SUM(R199:R206)</f>
        <v>14.399239999999999</v>
      </c>
      <c r="S198" s="169"/>
      <c r="T198" s="171">
        <f>SUM(T199:T206)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164" t="s">
        <v>166</v>
      </c>
      <c r="AT198" s="172" t="s">
        <v>75</v>
      </c>
      <c r="AU198" s="172" t="s">
        <v>84</v>
      </c>
      <c r="AY198" s="164" t="s">
        <v>158</v>
      </c>
      <c r="BK198" s="173">
        <f>SUM(BK199:BK206)</f>
        <v>0</v>
      </c>
    </row>
    <row r="199" s="2" customFormat="1" ht="24.15" customHeight="1">
      <c r="A199" s="34"/>
      <c r="B199" s="176"/>
      <c r="C199" s="177" t="s">
        <v>350</v>
      </c>
      <c r="D199" s="177" t="s">
        <v>161</v>
      </c>
      <c r="E199" s="178" t="s">
        <v>932</v>
      </c>
      <c r="F199" s="179" t="s">
        <v>933</v>
      </c>
      <c r="G199" s="180" t="s">
        <v>261</v>
      </c>
      <c r="H199" s="181">
        <v>2</v>
      </c>
      <c r="I199" s="182"/>
      <c r="J199" s="183">
        <f>ROUND(I199*H199,2)</f>
        <v>0</v>
      </c>
      <c r="K199" s="184"/>
      <c r="L199" s="35"/>
      <c r="M199" s="185" t="s">
        <v>1</v>
      </c>
      <c r="N199" s="186" t="s">
        <v>42</v>
      </c>
      <c r="O199" s="78"/>
      <c r="P199" s="187">
        <f>O199*H199</f>
        <v>0</v>
      </c>
      <c r="Q199" s="187">
        <v>0.00022000000000000001</v>
      </c>
      <c r="R199" s="187">
        <f>Q199*H199</f>
        <v>0.00044000000000000002</v>
      </c>
      <c r="S199" s="187">
        <v>0</v>
      </c>
      <c r="T199" s="188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89" t="s">
        <v>217</v>
      </c>
      <c r="AT199" s="189" t="s">
        <v>161</v>
      </c>
      <c r="AU199" s="189" t="s">
        <v>166</v>
      </c>
      <c r="AY199" s="15" t="s">
        <v>158</v>
      </c>
      <c r="BE199" s="190">
        <f>IF(N199="základná",J199,0)</f>
        <v>0</v>
      </c>
      <c r="BF199" s="190">
        <f>IF(N199="znížená",J199,0)</f>
        <v>0</v>
      </c>
      <c r="BG199" s="190">
        <f>IF(N199="zákl. prenesená",J199,0)</f>
        <v>0</v>
      </c>
      <c r="BH199" s="190">
        <f>IF(N199="zníž. prenesená",J199,0)</f>
        <v>0</v>
      </c>
      <c r="BI199" s="190">
        <f>IF(N199="nulová",J199,0)</f>
        <v>0</v>
      </c>
      <c r="BJ199" s="15" t="s">
        <v>166</v>
      </c>
      <c r="BK199" s="190">
        <f>ROUND(I199*H199,2)</f>
        <v>0</v>
      </c>
      <c r="BL199" s="15" t="s">
        <v>217</v>
      </c>
      <c r="BM199" s="189" t="s">
        <v>934</v>
      </c>
    </row>
    <row r="200" s="2" customFormat="1" ht="33" customHeight="1">
      <c r="A200" s="34"/>
      <c r="B200" s="176"/>
      <c r="C200" s="177" t="s">
        <v>355</v>
      </c>
      <c r="D200" s="177" t="s">
        <v>161</v>
      </c>
      <c r="E200" s="178" t="s">
        <v>935</v>
      </c>
      <c r="F200" s="179" t="s">
        <v>936</v>
      </c>
      <c r="G200" s="180" t="s">
        <v>261</v>
      </c>
      <c r="H200" s="181">
        <v>78</v>
      </c>
      <c r="I200" s="182"/>
      <c r="J200" s="183">
        <f>ROUND(I200*H200,2)</f>
        <v>0</v>
      </c>
      <c r="K200" s="184"/>
      <c r="L200" s="35"/>
      <c r="M200" s="185" t="s">
        <v>1</v>
      </c>
      <c r="N200" s="186" t="s">
        <v>42</v>
      </c>
      <c r="O200" s="78"/>
      <c r="P200" s="187">
        <f>O200*H200</f>
        <v>0</v>
      </c>
      <c r="Q200" s="187">
        <v>0</v>
      </c>
      <c r="R200" s="187">
        <f>Q200*H200</f>
        <v>0</v>
      </c>
      <c r="S200" s="187">
        <v>0</v>
      </c>
      <c r="T200" s="188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189" t="s">
        <v>217</v>
      </c>
      <c r="AT200" s="189" t="s">
        <v>161</v>
      </c>
      <c r="AU200" s="189" t="s">
        <v>166</v>
      </c>
      <c r="AY200" s="15" t="s">
        <v>158</v>
      </c>
      <c r="BE200" s="190">
        <f>IF(N200="základná",J200,0)</f>
        <v>0</v>
      </c>
      <c r="BF200" s="190">
        <f>IF(N200="znížená",J200,0)</f>
        <v>0</v>
      </c>
      <c r="BG200" s="190">
        <f>IF(N200="zákl. prenesená",J200,0)</f>
        <v>0</v>
      </c>
      <c r="BH200" s="190">
        <f>IF(N200="zníž. prenesená",J200,0)</f>
        <v>0</v>
      </c>
      <c r="BI200" s="190">
        <f>IF(N200="nulová",J200,0)</f>
        <v>0</v>
      </c>
      <c r="BJ200" s="15" t="s">
        <v>166</v>
      </c>
      <c r="BK200" s="190">
        <f>ROUND(I200*H200,2)</f>
        <v>0</v>
      </c>
      <c r="BL200" s="15" t="s">
        <v>217</v>
      </c>
      <c r="BM200" s="189" t="s">
        <v>937</v>
      </c>
    </row>
    <row r="201" s="2" customFormat="1" ht="24.15" customHeight="1">
      <c r="A201" s="34"/>
      <c r="B201" s="176"/>
      <c r="C201" s="196" t="s">
        <v>362</v>
      </c>
      <c r="D201" s="196" t="s">
        <v>264</v>
      </c>
      <c r="E201" s="197" t="s">
        <v>938</v>
      </c>
      <c r="F201" s="198" t="s">
        <v>939</v>
      </c>
      <c r="G201" s="199" t="s">
        <v>261</v>
      </c>
      <c r="H201" s="200">
        <v>78</v>
      </c>
      <c r="I201" s="201"/>
      <c r="J201" s="202">
        <f>ROUND(I201*H201,2)</f>
        <v>0</v>
      </c>
      <c r="K201" s="203"/>
      <c r="L201" s="204"/>
      <c r="M201" s="205" t="s">
        <v>1</v>
      </c>
      <c r="N201" s="206" t="s">
        <v>42</v>
      </c>
      <c r="O201" s="78"/>
      <c r="P201" s="187">
        <f>O201*H201</f>
        <v>0</v>
      </c>
      <c r="Q201" s="187">
        <v>0.001</v>
      </c>
      <c r="R201" s="187">
        <f>Q201*H201</f>
        <v>0.078</v>
      </c>
      <c r="S201" s="187">
        <v>0</v>
      </c>
      <c r="T201" s="188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189" t="s">
        <v>285</v>
      </c>
      <c r="AT201" s="189" t="s">
        <v>264</v>
      </c>
      <c r="AU201" s="189" t="s">
        <v>166</v>
      </c>
      <c r="AY201" s="15" t="s">
        <v>158</v>
      </c>
      <c r="BE201" s="190">
        <f>IF(N201="základná",J201,0)</f>
        <v>0</v>
      </c>
      <c r="BF201" s="190">
        <f>IF(N201="znížená",J201,0)</f>
        <v>0</v>
      </c>
      <c r="BG201" s="190">
        <f>IF(N201="zákl. prenesená",J201,0)</f>
        <v>0</v>
      </c>
      <c r="BH201" s="190">
        <f>IF(N201="zníž. prenesená",J201,0)</f>
        <v>0</v>
      </c>
      <c r="BI201" s="190">
        <f>IF(N201="nulová",J201,0)</f>
        <v>0</v>
      </c>
      <c r="BJ201" s="15" t="s">
        <v>166</v>
      </c>
      <c r="BK201" s="190">
        <f>ROUND(I201*H201,2)</f>
        <v>0</v>
      </c>
      <c r="BL201" s="15" t="s">
        <v>217</v>
      </c>
      <c r="BM201" s="189" t="s">
        <v>940</v>
      </c>
    </row>
    <row r="202" s="2" customFormat="1" ht="24.15" customHeight="1">
      <c r="A202" s="34"/>
      <c r="B202" s="176"/>
      <c r="C202" s="196" t="s">
        <v>367</v>
      </c>
      <c r="D202" s="196" t="s">
        <v>264</v>
      </c>
      <c r="E202" s="197" t="s">
        <v>941</v>
      </c>
      <c r="F202" s="198" t="s">
        <v>942</v>
      </c>
      <c r="G202" s="199" t="s">
        <v>261</v>
      </c>
      <c r="H202" s="200">
        <v>78</v>
      </c>
      <c r="I202" s="201"/>
      <c r="J202" s="202">
        <f>ROUND(I202*H202,2)</f>
        <v>0</v>
      </c>
      <c r="K202" s="203"/>
      <c r="L202" s="204"/>
      <c r="M202" s="205" t="s">
        <v>1</v>
      </c>
      <c r="N202" s="206" t="s">
        <v>42</v>
      </c>
      <c r="O202" s="78"/>
      <c r="P202" s="187">
        <f>O202*H202</f>
        <v>0</v>
      </c>
      <c r="Q202" s="187">
        <v>0.025000000000000001</v>
      </c>
      <c r="R202" s="187">
        <f>Q202*H202</f>
        <v>1.9500000000000002</v>
      </c>
      <c r="S202" s="187">
        <v>0</v>
      </c>
      <c r="T202" s="188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189" t="s">
        <v>285</v>
      </c>
      <c r="AT202" s="189" t="s">
        <v>264</v>
      </c>
      <c r="AU202" s="189" t="s">
        <v>166</v>
      </c>
      <c r="AY202" s="15" t="s">
        <v>158</v>
      </c>
      <c r="BE202" s="190">
        <f>IF(N202="základná",J202,0)</f>
        <v>0</v>
      </c>
      <c r="BF202" s="190">
        <f>IF(N202="znížená",J202,0)</f>
        <v>0</v>
      </c>
      <c r="BG202" s="190">
        <f>IF(N202="zákl. prenesená",J202,0)</f>
        <v>0</v>
      </c>
      <c r="BH202" s="190">
        <f>IF(N202="zníž. prenesená",J202,0)</f>
        <v>0</v>
      </c>
      <c r="BI202" s="190">
        <f>IF(N202="nulová",J202,0)</f>
        <v>0</v>
      </c>
      <c r="BJ202" s="15" t="s">
        <v>166</v>
      </c>
      <c r="BK202" s="190">
        <f>ROUND(I202*H202,2)</f>
        <v>0</v>
      </c>
      <c r="BL202" s="15" t="s">
        <v>217</v>
      </c>
      <c r="BM202" s="189" t="s">
        <v>943</v>
      </c>
    </row>
    <row r="203" s="2" customFormat="1" ht="24.15" customHeight="1">
      <c r="A203" s="34"/>
      <c r="B203" s="176"/>
      <c r="C203" s="177" t="s">
        <v>371</v>
      </c>
      <c r="D203" s="177" t="s">
        <v>161</v>
      </c>
      <c r="E203" s="178" t="s">
        <v>944</v>
      </c>
      <c r="F203" s="179" t="s">
        <v>945</v>
      </c>
      <c r="G203" s="180" t="s">
        <v>261</v>
      </c>
      <c r="H203" s="181">
        <v>78</v>
      </c>
      <c r="I203" s="182"/>
      <c r="J203" s="183">
        <f>ROUND(I203*H203,2)</f>
        <v>0</v>
      </c>
      <c r="K203" s="184"/>
      <c r="L203" s="35"/>
      <c r="M203" s="185" t="s">
        <v>1</v>
      </c>
      <c r="N203" s="186" t="s">
        <v>42</v>
      </c>
      <c r="O203" s="78"/>
      <c r="P203" s="187">
        <f>O203*H203</f>
        <v>0</v>
      </c>
      <c r="Q203" s="187">
        <v>0.039640000000000002</v>
      </c>
      <c r="R203" s="187">
        <f>Q203*H203</f>
        <v>3.09192</v>
      </c>
      <c r="S203" s="187">
        <v>0</v>
      </c>
      <c r="T203" s="188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189" t="s">
        <v>165</v>
      </c>
      <c r="AT203" s="189" t="s">
        <v>161</v>
      </c>
      <c r="AU203" s="189" t="s">
        <v>166</v>
      </c>
      <c r="AY203" s="15" t="s">
        <v>158</v>
      </c>
      <c r="BE203" s="190">
        <f>IF(N203="základná",J203,0)</f>
        <v>0</v>
      </c>
      <c r="BF203" s="190">
        <f>IF(N203="znížená",J203,0)</f>
        <v>0</v>
      </c>
      <c r="BG203" s="190">
        <f>IF(N203="zákl. prenesená",J203,0)</f>
        <v>0</v>
      </c>
      <c r="BH203" s="190">
        <f>IF(N203="zníž. prenesená",J203,0)</f>
        <v>0</v>
      </c>
      <c r="BI203" s="190">
        <f>IF(N203="nulová",J203,0)</f>
        <v>0</v>
      </c>
      <c r="BJ203" s="15" t="s">
        <v>166</v>
      </c>
      <c r="BK203" s="190">
        <f>ROUND(I203*H203,2)</f>
        <v>0</v>
      </c>
      <c r="BL203" s="15" t="s">
        <v>165</v>
      </c>
      <c r="BM203" s="189" t="s">
        <v>946</v>
      </c>
    </row>
    <row r="204" s="2" customFormat="1" ht="24.15" customHeight="1">
      <c r="A204" s="34"/>
      <c r="B204" s="176"/>
      <c r="C204" s="196" t="s">
        <v>377</v>
      </c>
      <c r="D204" s="196" t="s">
        <v>264</v>
      </c>
      <c r="E204" s="197" t="s">
        <v>947</v>
      </c>
      <c r="F204" s="198" t="s">
        <v>948</v>
      </c>
      <c r="G204" s="199" t="s">
        <v>261</v>
      </c>
      <c r="H204" s="200">
        <v>78</v>
      </c>
      <c r="I204" s="201"/>
      <c r="J204" s="202">
        <f>ROUND(I204*H204,2)</f>
        <v>0</v>
      </c>
      <c r="K204" s="203"/>
      <c r="L204" s="204"/>
      <c r="M204" s="205" t="s">
        <v>1</v>
      </c>
      <c r="N204" s="206" t="s">
        <v>42</v>
      </c>
      <c r="O204" s="78"/>
      <c r="P204" s="187">
        <f>O204*H204</f>
        <v>0</v>
      </c>
      <c r="Q204" s="187">
        <v>0.01</v>
      </c>
      <c r="R204" s="187">
        <f>Q204*H204</f>
        <v>0.78000000000000003</v>
      </c>
      <c r="S204" s="187">
        <v>0</v>
      </c>
      <c r="T204" s="188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189" t="s">
        <v>190</v>
      </c>
      <c r="AT204" s="189" t="s">
        <v>264</v>
      </c>
      <c r="AU204" s="189" t="s">
        <v>166</v>
      </c>
      <c r="AY204" s="15" t="s">
        <v>158</v>
      </c>
      <c r="BE204" s="190">
        <f>IF(N204="základná",J204,0)</f>
        <v>0</v>
      </c>
      <c r="BF204" s="190">
        <f>IF(N204="znížená",J204,0)</f>
        <v>0</v>
      </c>
      <c r="BG204" s="190">
        <f>IF(N204="zákl. prenesená",J204,0)</f>
        <v>0</v>
      </c>
      <c r="BH204" s="190">
        <f>IF(N204="zníž. prenesená",J204,0)</f>
        <v>0</v>
      </c>
      <c r="BI204" s="190">
        <f>IF(N204="nulová",J204,0)</f>
        <v>0</v>
      </c>
      <c r="BJ204" s="15" t="s">
        <v>166</v>
      </c>
      <c r="BK204" s="190">
        <f>ROUND(I204*H204,2)</f>
        <v>0</v>
      </c>
      <c r="BL204" s="15" t="s">
        <v>165</v>
      </c>
      <c r="BM204" s="189" t="s">
        <v>949</v>
      </c>
    </row>
    <row r="205" s="2" customFormat="1" ht="24.15" customHeight="1">
      <c r="A205" s="34"/>
      <c r="B205" s="176"/>
      <c r="C205" s="177" t="s">
        <v>381</v>
      </c>
      <c r="D205" s="177" t="s">
        <v>161</v>
      </c>
      <c r="E205" s="178" t="s">
        <v>950</v>
      </c>
      <c r="F205" s="179" t="s">
        <v>951</v>
      </c>
      <c r="G205" s="180" t="s">
        <v>261</v>
      </c>
      <c r="H205" s="181">
        <v>78</v>
      </c>
      <c r="I205" s="182"/>
      <c r="J205" s="183">
        <f>ROUND(I205*H205,2)</f>
        <v>0</v>
      </c>
      <c r="K205" s="184"/>
      <c r="L205" s="35"/>
      <c r="M205" s="185" t="s">
        <v>1</v>
      </c>
      <c r="N205" s="186" t="s">
        <v>42</v>
      </c>
      <c r="O205" s="78"/>
      <c r="P205" s="187">
        <f>O205*H205</f>
        <v>0</v>
      </c>
      <c r="Q205" s="187">
        <v>0.10896</v>
      </c>
      <c r="R205" s="187">
        <f>Q205*H205</f>
        <v>8.4988799999999998</v>
      </c>
      <c r="S205" s="187">
        <v>0</v>
      </c>
      <c r="T205" s="188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189" t="s">
        <v>165</v>
      </c>
      <c r="AT205" s="189" t="s">
        <v>161</v>
      </c>
      <c r="AU205" s="189" t="s">
        <v>166</v>
      </c>
      <c r="AY205" s="15" t="s">
        <v>158</v>
      </c>
      <c r="BE205" s="190">
        <f>IF(N205="základná",J205,0)</f>
        <v>0</v>
      </c>
      <c r="BF205" s="190">
        <f>IF(N205="znížená",J205,0)</f>
        <v>0</v>
      </c>
      <c r="BG205" s="190">
        <f>IF(N205="zákl. prenesená",J205,0)</f>
        <v>0</v>
      </c>
      <c r="BH205" s="190">
        <f>IF(N205="zníž. prenesená",J205,0)</f>
        <v>0</v>
      </c>
      <c r="BI205" s="190">
        <f>IF(N205="nulová",J205,0)</f>
        <v>0</v>
      </c>
      <c r="BJ205" s="15" t="s">
        <v>166</v>
      </c>
      <c r="BK205" s="190">
        <f>ROUND(I205*H205,2)</f>
        <v>0</v>
      </c>
      <c r="BL205" s="15" t="s">
        <v>165</v>
      </c>
      <c r="BM205" s="189" t="s">
        <v>952</v>
      </c>
    </row>
    <row r="206" s="2" customFormat="1" ht="24.15" customHeight="1">
      <c r="A206" s="34"/>
      <c r="B206" s="176"/>
      <c r="C206" s="177" t="s">
        <v>385</v>
      </c>
      <c r="D206" s="177" t="s">
        <v>161</v>
      </c>
      <c r="E206" s="178" t="s">
        <v>953</v>
      </c>
      <c r="F206" s="179" t="s">
        <v>954</v>
      </c>
      <c r="G206" s="180" t="s">
        <v>358</v>
      </c>
      <c r="H206" s="207"/>
      <c r="I206" s="182"/>
      <c r="J206" s="183">
        <f>ROUND(I206*H206,2)</f>
        <v>0</v>
      </c>
      <c r="K206" s="184"/>
      <c r="L206" s="35"/>
      <c r="M206" s="185" t="s">
        <v>1</v>
      </c>
      <c r="N206" s="186" t="s">
        <v>42</v>
      </c>
      <c r="O206" s="78"/>
      <c r="P206" s="187">
        <f>O206*H206</f>
        <v>0</v>
      </c>
      <c r="Q206" s="187">
        <v>0</v>
      </c>
      <c r="R206" s="187">
        <f>Q206*H206</f>
        <v>0</v>
      </c>
      <c r="S206" s="187">
        <v>0</v>
      </c>
      <c r="T206" s="188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189" t="s">
        <v>217</v>
      </c>
      <c r="AT206" s="189" t="s">
        <v>161</v>
      </c>
      <c r="AU206" s="189" t="s">
        <v>166</v>
      </c>
      <c r="AY206" s="15" t="s">
        <v>158</v>
      </c>
      <c r="BE206" s="190">
        <f>IF(N206="základná",J206,0)</f>
        <v>0</v>
      </c>
      <c r="BF206" s="190">
        <f>IF(N206="znížená",J206,0)</f>
        <v>0</v>
      </c>
      <c r="BG206" s="190">
        <f>IF(N206="zákl. prenesená",J206,0)</f>
        <v>0</v>
      </c>
      <c r="BH206" s="190">
        <f>IF(N206="zníž. prenesená",J206,0)</f>
        <v>0</v>
      </c>
      <c r="BI206" s="190">
        <f>IF(N206="nulová",J206,0)</f>
        <v>0</v>
      </c>
      <c r="BJ206" s="15" t="s">
        <v>166</v>
      </c>
      <c r="BK206" s="190">
        <f>ROUND(I206*H206,2)</f>
        <v>0</v>
      </c>
      <c r="BL206" s="15" t="s">
        <v>217</v>
      </c>
      <c r="BM206" s="189" t="s">
        <v>955</v>
      </c>
    </row>
    <row r="207" s="12" customFormat="1" ht="22.8" customHeight="1">
      <c r="A207" s="12"/>
      <c r="B207" s="163"/>
      <c r="C207" s="12"/>
      <c r="D207" s="164" t="s">
        <v>75</v>
      </c>
      <c r="E207" s="174" t="s">
        <v>360</v>
      </c>
      <c r="F207" s="174" t="s">
        <v>361</v>
      </c>
      <c r="G207" s="12"/>
      <c r="H207" s="12"/>
      <c r="I207" s="166"/>
      <c r="J207" s="175">
        <f>BK207</f>
        <v>0</v>
      </c>
      <c r="K207" s="12"/>
      <c r="L207" s="163"/>
      <c r="M207" s="168"/>
      <c r="N207" s="169"/>
      <c r="O207" s="169"/>
      <c r="P207" s="170">
        <f>SUM(P208:P230)</f>
        <v>0</v>
      </c>
      <c r="Q207" s="169"/>
      <c r="R207" s="170">
        <f>SUM(R208:R230)</f>
        <v>0.60654602000000002</v>
      </c>
      <c r="S207" s="169"/>
      <c r="T207" s="171">
        <f>SUM(T208:T230)</f>
        <v>0.10709999999999999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164" t="s">
        <v>166</v>
      </c>
      <c r="AT207" s="172" t="s">
        <v>75</v>
      </c>
      <c r="AU207" s="172" t="s">
        <v>84</v>
      </c>
      <c r="AY207" s="164" t="s">
        <v>158</v>
      </c>
      <c r="BK207" s="173">
        <f>SUM(BK208:BK230)</f>
        <v>0</v>
      </c>
    </row>
    <row r="208" s="2" customFormat="1" ht="33" customHeight="1">
      <c r="A208" s="34"/>
      <c r="B208" s="176"/>
      <c r="C208" s="177" t="s">
        <v>389</v>
      </c>
      <c r="D208" s="177" t="s">
        <v>161</v>
      </c>
      <c r="E208" s="178" t="s">
        <v>956</v>
      </c>
      <c r="F208" s="179" t="s">
        <v>957</v>
      </c>
      <c r="G208" s="180" t="s">
        <v>164</v>
      </c>
      <c r="H208" s="181">
        <v>55.915999999999997</v>
      </c>
      <c r="I208" s="182"/>
      <c r="J208" s="183">
        <f>ROUND(I208*H208,2)</f>
        <v>0</v>
      </c>
      <c r="K208" s="184"/>
      <c r="L208" s="35"/>
      <c r="M208" s="185" t="s">
        <v>1</v>
      </c>
      <c r="N208" s="186" t="s">
        <v>42</v>
      </c>
      <c r="O208" s="78"/>
      <c r="P208" s="187">
        <f>O208*H208</f>
        <v>0</v>
      </c>
      <c r="Q208" s="187">
        <v>6.0000000000000002E-05</v>
      </c>
      <c r="R208" s="187">
        <f>Q208*H208</f>
        <v>0.0033549599999999997</v>
      </c>
      <c r="S208" s="187">
        <v>0</v>
      </c>
      <c r="T208" s="188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189" t="s">
        <v>217</v>
      </c>
      <c r="AT208" s="189" t="s">
        <v>161</v>
      </c>
      <c r="AU208" s="189" t="s">
        <v>166</v>
      </c>
      <c r="AY208" s="15" t="s">
        <v>158</v>
      </c>
      <c r="BE208" s="190">
        <f>IF(N208="základná",J208,0)</f>
        <v>0</v>
      </c>
      <c r="BF208" s="190">
        <f>IF(N208="znížená",J208,0)</f>
        <v>0</v>
      </c>
      <c r="BG208" s="190">
        <f>IF(N208="zákl. prenesená",J208,0)</f>
        <v>0</v>
      </c>
      <c r="BH208" s="190">
        <f>IF(N208="zníž. prenesená",J208,0)</f>
        <v>0</v>
      </c>
      <c r="BI208" s="190">
        <f>IF(N208="nulová",J208,0)</f>
        <v>0</v>
      </c>
      <c r="BJ208" s="15" t="s">
        <v>166</v>
      </c>
      <c r="BK208" s="190">
        <f>ROUND(I208*H208,2)</f>
        <v>0</v>
      </c>
      <c r="BL208" s="15" t="s">
        <v>217</v>
      </c>
      <c r="BM208" s="189" t="s">
        <v>958</v>
      </c>
    </row>
    <row r="209" s="2" customFormat="1">
      <c r="A209" s="34"/>
      <c r="B209" s="35"/>
      <c r="C209" s="34"/>
      <c r="D209" s="191" t="s">
        <v>229</v>
      </c>
      <c r="E209" s="34"/>
      <c r="F209" s="192" t="s">
        <v>959</v>
      </c>
      <c r="G209" s="34"/>
      <c r="H209" s="34"/>
      <c r="I209" s="193"/>
      <c r="J209" s="34"/>
      <c r="K209" s="34"/>
      <c r="L209" s="35"/>
      <c r="M209" s="194"/>
      <c r="N209" s="195"/>
      <c r="O209" s="78"/>
      <c r="P209" s="78"/>
      <c r="Q209" s="78"/>
      <c r="R209" s="78"/>
      <c r="S209" s="78"/>
      <c r="T209" s="79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T209" s="15" t="s">
        <v>229</v>
      </c>
      <c r="AU209" s="15" t="s">
        <v>166</v>
      </c>
    </row>
    <row r="210" s="2" customFormat="1" ht="24.15" customHeight="1">
      <c r="A210" s="34"/>
      <c r="B210" s="176"/>
      <c r="C210" s="177" t="s">
        <v>565</v>
      </c>
      <c r="D210" s="177" t="s">
        <v>161</v>
      </c>
      <c r="E210" s="178" t="s">
        <v>960</v>
      </c>
      <c r="F210" s="179" t="s">
        <v>961</v>
      </c>
      <c r="G210" s="180" t="s">
        <v>164</v>
      </c>
      <c r="H210" s="181">
        <v>127.881</v>
      </c>
      <c r="I210" s="182"/>
      <c r="J210" s="183">
        <f>ROUND(I210*H210,2)</f>
        <v>0</v>
      </c>
      <c r="K210" s="184"/>
      <c r="L210" s="35"/>
      <c r="M210" s="185" t="s">
        <v>1</v>
      </c>
      <c r="N210" s="186" t="s">
        <v>42</v>
      </c>
      <c r="O210" s="78"/>
      <c r="P210" s="187">
        <f>O210*H210</f>
        <v>0</v>
      </c>
      <c r="Q210" s="187">
        <v>6.0000000000000002E-05</v>
      </c>
      <c r="R210" s="187">
        <f>Q210*H210</f>
        <v>0.0076728600000000001</v>
      </c>
      <c r="S210" s="187">
        <v>0</v>
      </c>
      <c r="T210" s="188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189" t="s">
        <v>217</v>
      </c>
      <c r="AT210" s="189" t="s">
        <v>161</v>
      </c>
      <c r="AU210" s="189" t="s">
        <v>166</v>
      </c>
      <c r="AY210" s="15" t="s">
        <v>158</v>
      </c>
      <c r="BE210" s="190">
        <f>IF(N210="základná",J210,0)</f>
        <v>0</v>
      </c>
      <c r="BF210" s="190">
        <f>IF(N210="znížená",J210,0)</f>
        <v>0</v>
      </c>
      <c r="BG210" s="190">
        <f>IF(N210="zákl. prenesená",J210,0)</f>
        <v>0</v>
      </c>
      <c r="BH210" s="190">
        <f>IF(N210="zníž. prenesená",J210,0)</f>
        <v>0</v>
      </c>
      <c r="BI210" s="190">
        <f>IF(N210="nulová",J210,0)</f>
        <v>0</v>
      </c>
      <c r="BJ210" s="15" t="s">
        <v>166</v>
      </c>
      <c r="BK210" s="190">
        <f>ROUND(I210*H210,2)</f>
        <v>0</v>
      </c>
      <c r="BL210" s="15" t="s">
        <v>217</v>
      </c>
      <c r="BM210" s="189" t="s">
        <v>962</v>
      </c>
    </row>
    <row r="211" s="2" customFormat="1">
      <c r="A211" s="34"/>
      <c r="B211" s="35"/>
      <c r="C211" s="34"/>
      <c r="D211" s="191" t="s">
        <v>229</v>
      </c>
      <c r="E211" s="34"/>
      <c r="F211" s="192" t="s">
        <v>366</v>
      </c>
      <c r="G211" s="34"/>
      <c r="H211" s="34"/>
      <c r="I211" s="193"/>
      <c r="J211" s="34"/>
      <c r="K211" s="34"/>
      <c r="L211" s="35"/>
      <c r="M211" s="194"/>
      <c r="N211" s="195"/>
      <c r="O211" s="78"/>
      <c r="P211" s="78"/>
      <c r="Q211" s="78"/>
      <c r="R211" s="78"/>
      <c r="S211" s="78"/>
      <c r="T211" s="79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T211" s="15" t="s">
        <v>229</v>
      </c>
      <c r="AU211" s="15" t="s">
        <v>166</v>
      </c>
    </row>
    <row r="212" s="2" customFormat="1" ht="24.15" customHeight="1">
      <c r="A212" s="34"/>
      <c r="B212" s="176"/>
      <c r="C212" s="177" t="s">
        <v>569</v>
      </c>
      <c r="D212" s="177" t="s">
        <v>161</v>
      </c>
      <c r="E212" s="178" t="s">
        <v>363</v>
      </c>
      <c r="F212" s="179" t="s">
        <v>963</v>
      </c>
      <c r="G212" s="180" t="s">
        <v>261</v>
      </c>
      <c r="H212" s="181">
        <v>4</v>
      </c>
      <c r="I212" s="182"/>
      <c r="J212" s="183">
        <f>ROUND(I212*H212,2)</f>
        <v>0</v>
      </c>
      <c r="K212" s="184"/>
      <c r="L212" s="35"/>
      <c r="M212" s="185" t="s">
        <v>1</v>
      </c>
      <c r="N212" s="186" t="s">
        <v>42</v>
      </c>
      <c r="O212" s="78"/>
      <c r="P212" s="187">
        <f>O212*H212</f>
        <v>0</v>
      </c>
      <c r="Q212" s="187">
        <v>6.0000000000000002E-05</v>
      </c>
      <c r="R212" s="187">
        <f>Q212*H212</f>
        <v>0.00024000000000000001</v>
      </c>
      <c r="S212" s="187">
        <v>0</v>
      </c>
      <c r="T212" s="188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189" t="s">
        <v>217</v>
      </c>
      <c r="AT212" s="189" t="s">
        <v>161</v>
      </c>
      <c r="AU212" s="189" t="s">
        <v>166</v>
      </c>
      <c r="AY212" s="15" t="s">
        <v>158</v>
      </c>
      <c r="BE212" s="190">
        <f>IF(N212="základná",J212,0)</f>
        <v>0</v>
      </c>
      <c r="BF212" s="190">
        <f>IF(N212="znížená",J212,0)</f>
        <v>0</v>
      </c>
      <c r="BG212" s="190">
        <f>IF(N212="zákl. prenesená",J212,0)</f>
        <v>0</v>
      </c>
      <c r="BH212" s="190">
        <f>IF(N212="zníž. prenesená",J212,0)</f>
        <v>0</v>
      </c>
      <c r="BI212" s="190">
        <f>IF(N212="nulová",J212,0)</f>
        <v>0</v>
      </c>
      <c r="BJ212" s="15" t="s">
        <v>166</v>
      </c>
      <c r="BK212" s="190">
        <f>ROUND(I212*H212,2)</f>
        <v>0</v>
      </c>
      <c r="BL212" s="15" t="s">
        <v>217</v>
      </c>
      <c r="BM212" s="189" t="s">
        <v>964</v>
      </c>
    </row>
    <row r="213" s="2" customFormat="1">
      <c r="A213" s="34"/>
      <c r="B213" s="35"/>
      <c r="C213" s="34"/>
      <c r="D213" s="191" t="s">
        <v>229</v>
      </c>
      <c r="E213" s="34"/>
      <c r="F213" s="192" t="s">
        <v>366</v>
      </c>
      <c r="G213" s="34"/>
      <c r="H213" s="34"/>
      <c r="I213" s="193"/>
      <c r="J213" s="34"/>
      <c r="K213" s="34"/>
      <c r="L213" s="35"/>
      <c r="M213" s="194"/>
      <c r="N213" s="195"/>
      <c r="O213" s="78"/>
      <c r="P213" s="78"/>
      <c r="Q213" s="78"/>
      <c r="R213" s="78"/>
      <c r="S213" s="78"/>
      <c r="T213" s="79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T213" s="15" t="s">
        <v>229</v>
      </c>
      <c r="AU213" s="15" t="s">
        <v>166</v>
      </c>
    </row>
    <row r="214" s="2" customFormat="1" ht="37.8" customHeight="1">
      <c r="A214" s="34"/>
      <c r="B214" s="176"/>
      <c r="C214" s="177" t="s">
        <v>573</v>
      </c>
      <c r="D214" s="177" t="s">
        <v>161</v>
      </c>
      <c r="E214" s="178" t="s">
        <v>965</v>
      </c>
      <c r="F214" s="179" t="s">
        <v>966</v>
      </c>
      <c r="G214" s="180" t="s">
        <v>188</v>
      </c>
      <c r="H214" s="181">
        <v>7.2000000000000002</v>
      </c>
      <c r="I214" s="182"/>
      <c r="J214" s="183">
        <f>ROUND(I214*H214,2)</f>
        <v>0</v>
      </c>
      <c r="K214" s="184"/>
      <c r="L214" s="35"/>
      <c r="M214" s="185" t="s">
        <v>1</v>
      </c>
      <c r="N214" s="186" t="s">
        <v>42</v>
      </c>
      <c r="O214" s="78"/>
      <c r="P214" s="187">
        <f>O214*H214</f>
        <v>0</v>
      </c>
      <c r="Q214" s="187">
        <v>6.0000000000000002E-05</v>
      </c>
      <c r="R214" s="187">
        <f>Q214*H214</f>
        <v>0.00043200000000000004</v>
      </c>
      <c r="S214" s="187">
        <v>0</v>
      </c>
      <c r="T214" s="188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189" t="s">
        <v>217</v>
      </c>
      <c r="AT214" s="189" t="s">
        <v>161</v>
      </c>
      <c r="AU214" s="189" t="s">
        <v>166</v>
      </c>
      <c r="AY214" s="15" t="s">
        <v>158</v>
      </c>
      <c r="BE214" s="190">
        <f>IF(N214="základná",J214,0)</f>
        <v>0</v>
      </c>
      <c r="BF214" s="190">
        <f>IF(N214="znížená",J214,0)</f>
        <v>0</v>
      </c>
      <c r="BG214" s="190">
        <f>IF(N214="zákl. prenesená",J214,0)</f>
        <v>0</v>
      </c>
      <c r="BH214" s="190">
        <f>IF(N214="zníž. prenesená",J214,0)</f>
        <v>0</v>
      </c>
      <c r="BI214" s="190">
        <f>IF(N214="nulová",J214,0)</f>
        <v>0</v>
      </c>
      <c r="BJ214" s="15" t="s">
        <v>166</v>
      </c>
      <c r="BK214" s="190">
        <f>ROUND(I214*H214,2)</f>
        <v>0</v>
      </c>
      <c r="BL214" s="15" t="s">
        <v>217</v>
      </c>
      <c r="BM214" s="189" t="s">
        <v>967</v>
      </c>
    </row>
    <row r="215" s="2" customFormat="1">
      <c r="A215" s="34"/>
      <c r="B215" s="35"/>
      <c r="C215" s="34"/>
      <c r="D215" s="191" t="s">
        <v>229</v>
      </c>
      <c r="E215" s="34"/>
      <c r="F215" s="192" t="s">
        <v>366</v>
      </c>
      <c r="G215" s="34"/>
      <c r="H215" s="34"/>
      <c r="I215" s="193"/>
      <c r="J215" s="34"/>
      <c r="K215" s="34"/>
      <c r="L215" s="35"/>
      <c r="M215" s="194"/>
      <c r="N215" s="195"/>
      <c r="O215" s="78"/>
      <c r="P215" s="78"/>
      <c r="Q215" s="78"/>
      <c r="R215" s="78"/>
      <c r="S215" s="78"/>
      <c r="T215" s="79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T215" s="15" t="s">
        <v>229</v>
      </c>
      <c r="AU215" s="15" t="s">
        <v>166</v>
      </c>
    </row>
    <row r="216" s="2" customFormat="1" ht="21.75" customHeight="1">
      <c r="A216" s="34"/>
      <c r="B216" s="176"/>
      <c r="C216" s="177" t="s">
        <v>578</v>
      </c>
      <c r="D216" s="177" t="s">
        <v>161</v>
      </c>
      <c r="E216" s="178" t="s">
        <v>968</v>
      </c>
      <c r="F216" s="179" t="s">
        <v>969</v>
      </c>
      <c r="G216" s="180" t="s">
        <v>188</v>
      </c>
      <c r="H216" s="181">
        <v>6</v>
      </c>
      <c r="I216" s="182"/>
      <c r="J216" s="183">
        <f>ROUND(I216*H216,2)</f>
        <v>0</v>
      </c>
      <c r="K216" s="184"/>
      <c r="L216" s="35"/>
      <c r="M216" s="185" t="s">
        <v>1</v>
      </c>
      <c r="N216" s="186" t="s">
        <v>42</v>
      </c>
      <c r="O216" s="78"/>
      <c r="P216" s="187">
        <f>O216*H216</f>
        <v>0</v>
      </c>
      <c r="Q216" s="187">
        <v>0.00172</v>
      </c>
      <c r="R216" s="187">
        <f>Q216*H216</f>
        <v>0.010319999999999999</v>
      </c>
      <c r="S216" s="187">
        <v>0</v>
      </c>
      <c r="T216" s="188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189" t="s">
        <v>217</v>
      </c>
      <c r="AT216" s="189" t="s">
        <v>161</v>
      </c>
      <c r="AU216" s="189" t="s">
        <v>166</v>
      </c>
      <c r="AY216" s="15" t="s">
        <v>158</v>
      </c>
      <c r="BE216" s="190">
        <f>IF(N216="základná",J216,0)</f>
        <v>0</v>
      </c>
      <c r="BF216" s="190">
        <f>IF(N216="znížená",J216,0)</f>
        <v>0</v>
      </c>
      <c r="BG216" s="190">
        <f>IF(N216="zákl. prenesená",J216,0)</f>
        <v>0</v>
      </c>
      <c r="BH216" s="190">
        <f>IF(N216="zníž. prenesená",J216,0)</f>
        <v>0</v>
      </c>
      <c r="BI216" s="190">
        <f>IF(N216="nulová",J216,0)</f>
        <v>0</v>
      </c>
      <c r="BJ216" s="15" t="s">
        <v>166</v>
      </c>
      <c r="BK216" s="190">
        <f>ROUND(I216*H216,2)</f>
        <v>0</v>
      </c>
      <c r="BL216" s="15" t="s">
        <v>217</v>
      </c>
      <c r="BM216" s="189" t="s">
        <v>970</v>
      </c>
    </row>
    <row r="217" s="2" customFormat="1" ht="44.25" customHeight="1">
      <c r="A217" s="34"/>
      <c r="B217" s="176"/>
      <c r="C217" s="196" t="s">
        <v>582</v>
      </c>
      <c r="D217" s="196" t="s">
        <v>264</v>
      </c>
      <c r="E217" s="197" t="s">
        <v>971</v>
      </c>
      <c r="F217" s="198" t="s">
        <v>972</v>
      </c>
      <c r="G217" s="199" t="s">
        <v>188</v>
      </c>
      <c r="H217" s="200">
        <v>6</v>
      </c>
      <c r="I217" s="201"/>
      <c r="J217" s="202">
        <f>ROUND(I217*H217,2)</f>
        <v>0</v>
      </c>
      <c r="K217" s="203"/>
      <c r="L217" s="204"/>
      <c r="M217" s="205" t="s">
        <v>1</v>
      </c>
      <c r="N217" s="206" t="s">
        <v>42</v>
      </c>
      <c r="O217" s="78"/>
      <c r="P217" s="187">
        <f>O217*H217</f>
        <v>0</v>
      </c>
      <c r="Q217" s="187">
        <v>0.014999999999999999</v>
      </c>
      <c r="R217" s="187">
        <f>Q217*H217</f>
        <v>0.089999999999999997</v>
      </c>
      <c r="S217" s="187">
        <v>0</v>
      </c>
      <c r="T217" s="188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189" t="s">
        <v>285</v>
      </c>
      <c r="AT217" s="189" t="s">
        <v>264</v>
      </c>
      <c r="AU217" s="189" t="s">
        <v>166</v>
      </c>
      <c r="AY217" s="15" t="s">
        <v>158</v>
      </c>
      <c r="BE217" s="190">
        <f>IF(N217="základná",J217,0)</f>
        <v>0</v>
      </c>
      <c r="BF217" s="190">
        <f>IF(N217="znížená",J217,0)</f>
        <v>0</v>
      </c>
      <c r="BG217" s="190">
        <f>IF(N217="zákl. prenesená",J217,0)</f>
        <v>0</v>
      </c>
      <c r="BH217" s="190">
        <f>IF(N217="zníž. prenesená",J217,0)</f>
        <v>0</v>
      </c>
      <c r="BI217" s="190">
        <f>IF(N217="nulová",J217,0)</f>
        <v>0</v>
      </c>
      <c r="BJ217" s="15" t="s">
        <v>166</v>
      </c>
      <c r="BK217" s="190">
        <f>ROUND(I217*H217,2)</f>
        <v>0</v>
      </c>
      <c r="BL217" s="15" t="s">
        <v>217</v>
      </c>
      <c r="BM217" s="189" t="s">
        <v>973</v>
      </c>
    </row>
    <row r="218" s="2" customFormat="1" ht="16.5" customHeight="1">
      <c r="A218" s="34"/>
      <c r="B218" s="176"/>
      <c r="C218" s="177" t="s">
        <v>586</v>
      </c>
      <c r="D218" s="177" t="s">
        <v>161</v>
      </c>
      <c r="E218" s="178" t="s">
        <v>974</v>
      </c>
      <c r="F218" s="179" t="s">
        <v>975</v>
      </c>
      <c r="G218" s="180" t="s">
        <v>261</v>
      </c>
      <c r="H218" s="181">
        <v>2</v>
      </c>
      <c r="I218" s="182"/>
      <c r="J218" s="183">
        <f>ROUND(I218*H218,2)</f>
        <v>0</v>
      </c>
      <c r="K218" s="184"/>
      <c r="L218" s="35"/>
      <c r="M218" s="185" t="s">
        <v>1</v>
      </c>
      <c r="N218" s="186" t="s">
        <v>42</v>
      </c>
      <c r="O218" s="78"/>
      <c r="P218" s="187">
        <f>O218*H218</f>
        <v>0</v>
      </c>
      <c r="Q218" s="187">
        <v>4.6600000000000001E-05</v>
      </c>
      <c r="R218" s="187">
        <f>Q218*H218</f>
        <v>9.3200000000000002E-05</v>
      </c>
      <c r="S218" s="187">
        <v>0</v>
      </c>
      <c r="T218" s="188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189" t="s">
        <v>165</v>
      </c>
      <c r="AT218" s="189" t="s">
        <v>161</v>
      </c>
      <c r="AU218" s="189" t="s">
        <v>166</v>
      </c>
      <c r="AY218" s="15" t="s">
        <v>158</v>
      </c>
      <c r="BE218" s="190">
        <f>IF(N218="základná",J218,0)</f>
        <v>0</v>
      </c>
      <c r="BF218" s="190">
        <f>IF(N218="znížená",J218,0)</f>
        <v>0</v>
      </c>
      <c r="BG218" s="190">
        <f>IF(N218="zákl. prenesená",J218,0)</f>
        <v>0</v>
      </c>
      <c r="BH218" s="190">
        <f>IF(N218="zníž. prenesená",J218,0)</f>
        <v>0</v>
      </c>
      <c r="BI218" s="190">
        <f>IF(N218="nulová",J218,0)</f>
        <v>0</v>
      </c>
      <c r="BJ218" s="15" t="s">
        <v>166</v>
      </c>
      <c r="BK218" s="190">
        <f>ROUND(I218*H218,2)</f>
        <v>0</v>
      </c>
      <c r="BL218" s="15" t="s">
        <v>165</v>
      </c>
      <c r="BM218" s="189" t="s">
        <v>976</v>
      </c>
    </row>
    <row r="219" s="2" customFormat="1" ht="37.8" customHeight="1">
      <c r="A219" s="34"/>
      <c r="B219" s="176"/>
      <c r="C219" s="196" t="s">
        <v>588</v>
      </c>
      <c r="D219" s="196" t="s">
        <v>264</v>
      </c>
      <c r="E219" s="197" t="s">
        <v>977</v>
      </c>
      <c r="F219" s="198" t="s">
        <v>978</v>
      </c>
      <c r="G219" s="199" t="s">
        <v>261</v>
      </c>
      <c r="H219" s="200">
        <v>2</v>
      </c>
      <c r="I219" s="201"/>
      <c r="J219" s="202">
        <f>ROUND(I219*H219,2)</f>
        <v>0</v>
      </c>
      <c r="K219" s="203"/>
      <c r="L219" s="204"/>
      <c r="M219" s="205" t="s">
        <v>1</v>
      </c>
      <c r="N219" s="206" t="s">
        <v>42</v>
      </c>
      <c r="O219" s="78"/>
      <c r="P219" s="187">
        <f>O219*H219</f>
        <v>0</v>
      </c>
      <c r="Q219" s="187">
        <v>0.12428</v>
      </c>
      <c r="R219" s="187">
        <f>Q219*H219</f>
        <v>0.24856</v>
      </c>
      <c r="S219" s="187">
        <v>0</v>
      </c>
      <c r="T219" s="188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189" t="s">
        <v>190</v>
      </c>
      <c r="AT219" s="189" t="s">
        <v>264</v>
      </c>
      <c r="AU219" s="189" t="s">
        <v>166</v>
      </c>
      <c r="AY219" s="15" t="s">
        <v>158</v>
      </c>
      <c r="BE219" s="190">
        <f>IF(N219="základná",J219,0)</f>
        <v>0</v>
      </c>
      <c r="BF219" s="190">
        <f>IF(N219="znížená",J219,0)</f>
        <v>0</v>
      </c>
      <c r="BG219" s="190">
        <f>IF(N219="zákl. prenesená",J219,0)</f>
        <v>0</v>
      </c>
      <c r="BH219" s="190">
        <f>IF(N219="zníž. prenesená",J219,0)</f>
        <v>0</v>
      </c>
      <c r="BI219" s="190">
        <f>IF(N219="nulová",J219,0)</f>
        <v>0</v>
      </c>
      <c r="BJ219" s="15" t="s">
        <v>166</v>
      </c>
      <c r="BK219" s="190">
        <f>ROUND(I219*H219,2)</f>
        <v>0</v>
      </c>
      <c r="BL219" s="15" t="s">
        <v>165</v>
      </c>
      <c r="BM219" s="189" t="s">
        <v>979</v>
      </c>
    </row>
    <row r="220" s="2" customFormat="1" ht="21.75" customHeight="1">
      <c r="A220" s="34"/>
      <c r="B220" s="176"/>
      <c r="C220" s="177" t="s">
        <v>592</v>
      </c>
      <c r="D220" s="177" t="s">
        <v>161</v>
      </c>
      <c r="E220" s="178" t="s">
        <v>980</v>
      </c>
      <c r="F220" s="179" t="s">
        <v>981</v>
      </c>
      <c r="G220" s="180" t="s">
        <v>164</v>
      </c>
      <c r="H220" s="181">
        <v>2.4300000000000002</v>
      </c>
      <c r="I220" s="182"/>
      <c r="J220" s="183">
        <f>ROUND(I220*H220,2)</f>
        <v>0</v>
      </c>
      <c r="K220" s="184"/>
      <c r="L220" s="35"/>
      <c r="M220" s="185" t="s">
        <v>1</v>
      </c>
      <c r="N220" s="186" t="s">
        <v>42</v>
      </c>
      <c r="O220" s="78"/>
      <c r="P220" s="187">
        <f>O220*H220</f>
        <v>0</v>
      </c>
      <c r="Q220" s="187">
        <v>0</v>
      </c>
      <c r="R220" s="187">
        <f>Q220*H220</f>
        <v>0</v>
      </c>
      <c r="S220" s="187">
        <v>0</v>
      </c>
      <c r="T220" s="188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189" t="s">
        <v>217</v>
      </c>
      <c r="AT220" s="189" t="s">
        <v>161</v>
      </c>
      <c r="AU220" s="189" t="s">
        <v>166</v>
      </c>
      <c r="AY220" s="15" t="s">
        <v>158</v>
      </c>
      <c r="BE220" s="190">
        <f>IF(N220="základná",J220,0)</f>
        <v>0</v>
      </c>
      <c r="BF220" s="190">
        <f>IF(N220="znížená",J220,0)</f>
        <v>0</v>
      </c>
      <c r="BG220" s="190">
        <f>IF(N220="zákl. prenesená",J220,0)</f>
        <v>0</v>
      </c>
      <c r="BH220" s="190">
        <f>IF(N220="zníž. prenesená",J220,0)</f>
        <v>0</v>
      </c>
      <c r="BI220" s="190">
        <f>IF(N220="nulová",J220,0)</f>
        <v>0</v>
      </c>
      <c r="BJ220" s="15" t="s">
        <v>166</v>
      </c>
      <c r="BK220" s="190">
        <f>ROUND(I220*H220,2)</f>
        <v>0</v>
      </c>
      <c r="BL220" s="15" t="s">
        <v>217</v>
      </c>
      <c r="BM220" s="189" t="s">
        <v>982</v>
      </c>
    </row>
    <row r="221" s="2" customFormat="1" ht="24.15" customHeight="1">
      <c r="A221" s="34"/>
      <c r="B221" s="176"/>
      <c r="C221" s="196" t="s">
        <v>596</v>
      </c>
      <c r="D221" s="196" t="s">
        <v>264</v>
      </c>
      <c r="E221" s="197" t="s">
        <v>983</v>
      </c>
      <c r="F221" s="198" t="s">
        <v>984</v>
      </c>
      <c r="G221" s="199" t="s">
        <v>164</v>
      </c>
      <c r="H221" s="200">
        <v>2.4300000000000002</v>
      </c>
      <c r="I221" s="201"/>
      <c r="J221" s="202">
        <f>ROUND(I221*H221,2)</f>
        <v>0</v>
      </c>
      <c r="K221" s="203"/>
      <c r="L221" s="204"/>
      <c r="M221" s="205" t="s">
        <v>1</v>
      </c>
      <c r="N221" s="206" t="s">
        <v>42</v>
      </c>
      <c r="O221" s="78"/>
      <c r="P221" s="187">
        <f>O221*H221</f>
        <v>0</v>
      </c>
      <c r="Q221" s="187">
        <v>0.016</v>
      </c>
      <c r="R221" s="187">
        <f>Q221*H221</f>
        <v>0.038880000000000005</v>
      </c>
      <c r="S221" s="187">
        <v>0</v>
      </c>
      <c r="T221" s="188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189" t="s">
        <v>285</v>
      </c>
      <c r="AT221" s="189" t="s">
        <v>264</v>
      </c>
      <c r="AU221" s="189" t="s">
        <v>166</v>
      </c>
      <c r="AY221" s="15" t="s">
        <v>158</v>
      </c>
      <c r="BE221" s="190">
        <f>IF(N221="základná",J221,0)</f>
        <v>0</v>
      </c>
      <c r="BF221" s="190">
        <f>IF(N221="znížená",J221,0)</f>
        <v>0</v>
      </c>
      <c r="BG221" s="190">
        <f>IF(N221="zákl. prenesená",J221,0)</f>
        <v>0</v>
      </c>
      <c r="BH221" s="190">
        <f>IF(N221="zníž. prenesená",J221,0)</f>
        <v>0</v>
      </c>
      <c r="BI221" s="190">
        <f>IF(N221="nulová",J221,0)</f>
        <v>0</v>
      </c>
      <c r="BJ221" s="15" t="s">
        <v>166</v>
      </c>
      <c r="BK221" s="190">
        <f>ROUND(I221*H221,2)</f>
        <v>0</v>
      </c>
      <c r="BL221" s="15" t="s">
        <v>217</v>
      </c>
      <c r="BM221" s="189" t="s">
        <v>985</v>
      </c>
    </row>
    <row r="222" s="2" customFormat="1" ht="16.5" customHeight="1">
      <c r="A222" s="34"/>
      <c r="B222" s="176"/>
      <c r="C222" s="177" t="s">
        <v>744</v>
      </c>
      <c r="D222" s="177" t="s">
        <v>161</v>
      </c>
      <c r="E222" s="178" t="s">
        <v>986</v>
      </c>
      <c r="F222" s="179" t="s">
        <v>987</v>
      </c>
      <c r="G222" s="180" t="s">
        <v>188</v>
      </c>
      <c r="H222" s="181">
        <v>14.4</v>
      </c>
      <c r="I222" s="182"/>
      <c r="J222" s="183">
        <f>ROUND(I222*H222,2)</f>
        <v>0</v>
      </c>
      <c r="K222" s="184"/>
      <c r="L222" s="35"/>
      <c r="M222" s="185" t="s">
        <v>1</v>
      </c>
      <c r="N222" s="186" t="s">
        <v>42</v>
      </c>
      <c r="O222" s="78"/>
      <c r="P222" s="187">
        <f>O222*H222</f>
        <v>0</v>
      </c>
      <c r="Q222" s="187">
        <v>0.00033</v>
      </c>
      <c r="R222" s="187">
        <f>Q222*H222</f>
        <v>0.0047520000000000001</v>
      </c>
      <c r="S222" s="187">
        <v>0</v>
      </c>
      <c r="T222" s="188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189" t="s">
        <v>217</v>
      </c>
      <c r="AT222" s="189" t="s">
        <v>161</v>
      </c>
      <c r="AU222" s="189" t="s">
        <v>166</v>
      </c>
      <c r="AY222" s="15" t="s">
        <v>158</v>
      </c>
      <c r="BE222" s="190">
        <f>IF(N222="základná",J222,0)</f>
        <v>0</v>
      </c>
      <c r="BF222" s="190">
        <f>IF(N222="znížená",J222,0)</f>
        <v>0</v>
      </c>
      <c r="BG222" s="190">
        <f>IF(N222="zákl. prenesená",J222,0)</f>
        <v>0</v>
      </c>
      <c r="BH222" s="190">
        <f>IF(N222="zníž. prenesená",J222,0)</f>
        <v>0</v>
      </c>
      <c r="BI222" s="190">
        <f>IF(N222="nulová",J222,0)</f>
        <v>0</v>
      </c>
      <c r="BJ222" s="15" t="s">
        <v>166</v>
      </c>
      <c r="BK222" s="190">
        <f>ROUND(I222*H222,2)</f>
        <v>0</v>
      </c>
      <c r="BL222" s="15" t="s">
        <v>217</v>
      </c>
      <c r="BM222" s="189" t="s">
        <v>988</v>
      </c>
    </row>
    <row r="223" s="2" customFormat="1" ht="24.15" customHeight="1">
      <c r="A223" s="34"/>
      <c r="B223" s="176"/>
      <c r="C223" s="196" t="s">
        <v>989</v>
      </c>
      <c r="D223" s="196" t="s">
        <v>264</v>
      </c>
      <c r="E223" s="197" t="s">
        <v>990</v>
      </c>
      <c r="F223" s="198" t="s">
        <v>991</v>
      </c>
      <c r="G223" s="199" t="s">
        <v>188</v>
      </c>
      <c r="H223" s="200">
        <v>14.4</v>
      </c>
      <c r="I223" s="201"/>
      <c r="J223" s="202">
        <f>ROUND(I223*H223,2)</f>
        <v>0</v>
      </c>
      <c r="K223" s="203"/>
      <c r="L223" s="204"/>
      <c r="M223" s="205" t="s">
        <v>1</v>
      </c>
      <c r="N223" s="206" t="s">
        <v>42</v>
      </c>
      <c r="O223" s="78"/>
      <c r="P223" s="187">
        <f>O223*H223</f>
        <v>0</v>
      </c>
      <c r="Q223" s="187">
        <v>0.00040000000000000002</v>
      </c>
      <c r="R223" s="187">
        <f>Q223*H223</f>
        <v>0.0057600000000000004</v>
      </c>
      <c r="S223" s="187">
        <v>0</v>
      </c>
      <c r="T223" s="188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189" t="s">
        <v>285</v>
      </c>
      <c r="AT223" s="189" t="s">
        <v>264</v>
      </c>
      <c r="AU223" s="189" t="s">
        <v>166</v>
      </c>
      <c r="AY223" s="15" t="s">
        <v>158</v>
      </c>
      <c r="BE223" s="190">
        <f>IF(N223="základná",J223,0)</f>
        <v>0</v>
      </c>
      <c r="BF223" s="190">
        <f>IF(N223="znížená",J223,0)</f>
        <v>0</v>
      </c>
      <c r="BG223" s="190">
        <f>IF(N223="zákl. prenesená",J223,0)</f>
        <v>0</v>
      </c>
      <c r="BH223" s="190">
        <f>IF(N223="zníž. prenesená",J223,0)</f>
        <v>0</v>
      </c>
      <c r="BI223" s="190">
        <f>IF(N223="nulová",J223,0)</f>
        <v>0</v>
      </c>
      <c r="BJ223" s="15" t="s">
        <v>166</v>
      </c>
      <c r="BK223" s="190">
        <f>ROUND(I223*H223,2)</f>
        <v>0</v>
      </c>
      <c r="BL223" s="15" t="s">
        <v>217</v>
      </c>
      <c r="BM223" s="189" t="s">
        <v>992</v>
      </c>
    </row>
    <row r="224" s="2" customFormat="1" ht="33" customHeight="1">
      <c r="A224" s="34"/>
      <c r="B224" s="176"/>
      <c r="C224" s="177" t="s">
        <v>993</v>
      </c>
      <c r="D224" s="177" t="s">
        <v>161</v>
      </c>
      <c r="E224" s="178" t="s">
        <v>994</v>
      </c>
      <c r="F224" s="179" t="s">
        <v>995</v>
      </c>
      <c r="G224" s="180" t="s">
        <v>261</v>
      </c>
      <c r="H224" s="181">
        <v>1</v>
      </c>
      <c r="I224" s="182"/>
      <c r="J224" s="183">
        <f>ROUND(I224*H224,2)</f>
        <v>0</v>
      </c>
      <c r="K224" s="184"/>
      <c r="L224" s="35"/>
      <c r="M224" s="185" t="s">
        <v>1</v>
      </c>
      <c r="N224" s="186" t="s">
        <v>42</v>
      </c>
      <c r="O224" s="78"/>
      <c r="P224" s="187">
        <f>O224*H224</f>
        <v>0</v>
      </c>
      <c r="Q224" s="187">
        <v>0</v>
      </c>
      <c r="R224" s="187">
        <f>Q224*H224</f>
        <v>0</v>
      </c>
      <c r="S224" s="187">
        <v>0</v>
      </c>
      <c r="T224" s="188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189" t="s">
        <v>217</v>
      </c>
      <c r="AT224" s="189" t="s">
        <v>161</v>
      </c>
      <c r="AU224" s="189" t="s">
        <v>166</v>
      </c>
      <c r="AY224" s="15" t="s">
        <v>158</v>
      </c>
      <c r="BE224" s="190">
        <f>IF(N224="základná",J224,0)</f>
        <v>0</v>
      </c>
      <c r="BF224" s="190">
        <f>IF(N224="znížená",J224,0)</f>
        <v>0</v>
      </c>
      <c r="BG224" s="190">
        <f>IF(N224="zákl. prenesená",J224,0)</f>
        <v>0</v>
      </c>
      <c r="BH224" s="190">
        <f>IF(N224="zníž. prenesená",J224,0)</f>
        <v>0</v>
      </c>
      <c r="BI224" s="190">
        <f>IF(N224="nulová",J224,0)</f>
        <v>0</v>
      </c>
      <c r="BJ224" s="15" t="s">
        <v>166</v>
      </c>
      <c r="BK224" s="190">
        <f>ROUND(I224*H224,2)</f>
        <v>0</v>
      </c>
      <c r="BL224" s="15" t="s">
        <v>217</v>
      </c>
      <c r="BM224" s="189" t="s">
        <v>996</v>
      </c>
    </row>
    <row r="225" s="2" customFormat="1" ht="24.15" customHeight="1">
      <c r="A225" s="34"/>
      <c r="B225" s="176"/>
      <c r="C225" s="196" t="s">
        <v>997</v>
      </c>
      <c r="D225" s="196" t="s">
        <v>264</v>
      </c>
      <c r="E225" s="197" t="s">
        <v>938</v>
      </c>
      <c r="F225" s="198" t="s">
        <v>939</v>
      </c>
      <c r="G225" s="199" t="s">
        <v>261</v>
      </c>
      <c r="H225" s="200">
        <v>1</v>
      </c>
      <c r="I225" s="201"/>
      <c r="J225" s="202">
        <f>ROUND(I225*H225,2)</f>
        <v>0</v>
      </c>
      <c r="K225" s="203"/>
      <c r="L225" s="204"/>
      <c r="M225" s="205" t="s">
        <v>1</v>
      </c>
      <c r="N225" s="206" t="s">
        <v>42</v>
      </c>
      <c r="O225" s="78"/>
      <c r="P225" s="187">
        <f>O225*H225</f>
        <v>0</v>
      </c>
      <c r="Q225" s="187">
        <v>0.001</v>
      </c>
      <c r="R225" s="187">
        <f>Q225*H225</f>
        <v>0.001</v>
      </c>
      <c r="S225" s="187">
        <v>0</v>
      </c>
      <c r="T225" s="188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189" t="s">
        <v>285</v>
      </c>
      <c r="AT225" s="189" t="s">
        <v>264</v>
      </c>
      <c r="AU225" s="189" t="s">
        <v>166</v>
      </c>
      <c r="AY225" s="15" t="s">
        <v>158</v>
      </c>
      <c r="BE225" s="190">
        <f>IF(N225="základná",J225,0)</f>
        <v>0</v>
      </c>
      <c r="BF225" s="190">
        <f>IF(N225="znížená",J225,0)</f>
        <v>0</v>
      </c>
      <c r="BG225" s="190">
        <f>IF(N225="zákl. prenesená",J225,0)</f>
        <v>0</v>
      </c>
      <c r="BH225" s="190">
        <f>IF(N225="zníž. prenesená",J225,0)</f>
        <v>0</v>
      </c>
      <c r="BI225" s="190">
        <f>IF(N225="nulová",J225,0)</f>
        <v>0</v>
      </c>
      <c r="BJ225" s="15" t="s">
        <v>166</v>
      </c>
      <c r="BK225" s="190">
        <f>ROUND(I225*H225,2)</f>
        <v>0</v>
      </c>
      <c r="BL225" s="15" t="s">
        <v>217</v>
      </c>
      <c r="BM225" s="189" t="s">
        <v>998</v>
      </c>
    </row>
    <row r="226" s="2" customFormat="1" ht="37.8" customHeight="1">
      <c r="A226" s="34"/>
      <c r="B226" s="176"/>
      <c r="C226" s="196" t="s">
        <v>999</v>
      </c>
      <c r="D226" s="196" t="s">
        <v>264</v>
      </c>
      <c r="E226" s="197" t="s">
        <v>1000</v>
      </c>
      <c r="F226" s="198" t="s">
        <v>1001</v>
      </c>
      <c r="G226" s="199" t="s">
        <v>261</v>
      </c>
      <c r="H226" s="200">
        <v>1</v>
      </c>
      <c r="I226" s="201"/>
      <c r="J226" s="202">
        <f>ROUND(I226*H226,2)</f>
        <v>0</v>
      </c>
      <c r="K226" s="203"/>
      <c r="L226" s="204"/>
      <c r="M226" s="205" t="s">
        <v>1</v>
      </c>
      <c r="N226" s="206" t="s">
        <v>42</v>
      </c>
      <c r="O226" s="78"/>
      <c r="P226" s="187">
        <f>O226*H226</f>
        <v>0</v>
      </c>
      <c r="Q226" s="187">
        <v>0.13</v>
      </c>
      <c r="R226" s="187">
        <f>Q226*H226</f>
        <v>0.13</v>
      </c>
      <c r="S226" s="187">
        <v>0</v>
      </c>
      <c r="T226" s="188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189" t="s">
        <v>285</v>
      </c>
      <c r="AT226" s="189" t="s">
        <v>264</v>
      </c>
      <c r="AU226" s="189" t="s">
        <v>166</v>
      </c>
      <c r="AY226" s="15" t="s">
        <v>158</v>
      </c>
      <c r="BE226" s="190">
        <f>IF(N226="základná",J226,0)</f>
        <v>0</v>
      </c>
      <c r="BF226" s="190">
        <f>IF(N226="znížená",J226,0)</f>
        <v>0</v>
      </c>
      <c r="BG226" s="190">
        <f>IF(N226="zákl. prenesená",J226,0)</f>
        <v>0</v>
      </c>
      <c r="BH226" s="190">
        <f>IF(N226="zníž. prenesená",J226,0)</f>
        <v>0</v>
      </c>
      <c r="BI226" s="190">
        <f>IF(N226="nulová",J226,0)</f>
        <v>0</v>
      </c>
      <c r="BJ226" s="15" t="s">
        <v>166</v>
      </c>
      <c r="BK226" s="190">
        <f>ROUND(I226*H226,2)</f>
        <v>0</v>
      </c>
      <c r="BL226" s="15" t="s">
        <v>217</v>
      </c>
      <c r="BM226" s="189" t="s">
        <v>1002</v>
      </c>
    </row>
    <row r="227" s="2" customFormat="1" ht="24.15" customHeight="1">
      <c r="A227" s="34"/>
      <c r="B227" s="176"/>
      <c r="C227" s="177" t="s">
        <v>1003</v>
      </c>
      <c r="D227" s="177" t="s">
        <v>161</v>
      </c>
      <c r="E227" s="178" t="s">
        <v>1004</v>
      </c>
      <c r="F227" s="179" t="s">
        <v>1005</v>
      </c>
      <c r="G227" s="180" t="s">
        <v>261</v>
      </c>
      <c r="H227" s="181">
        <v>1</v>
      </c>
      <c r="I227" s="182"/>
      <c r="J227" s="183">
        <f>ROUND(I227*H227,2)</f>
        <v>0</v>
      </c>
      <c r="K227" s="184"/>
      <c r="L227" s="35"/>
      <c r="M227" s="185" t="s">
        <v>1</v>
      </c>
      <c r="N227" s="186" t="s">
        <v>42</v>
      </c>
      <c r="O227" s="78"/>
      <c r="P227" s="187">
        <f>O227*H227</f>
        <v>0</v>
      </c>
      <c r="Q227" s="187">
        <v>0.045481000000000001</v>
      </c>
      <c r="R227" s="187">
        <f>Q227*H227</f>
        <v>0.045481000000000001</v>
      </c>
      <c r="S227" s="187">
        <v>0</v>
      </c>
      <c r="T227" s="188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89" t="s">
        <v>165</v>
      </c>
      <c r="AT227" s="189" t="s">
        <v>161</v>
      </c>
      <c r="AU227" s="189" t="s">
        <v>166</v>
      </c>
      <c r="AY227" s="15" t="s">
        <v>158</v>
      </c>
      <c r="BE227" s="190">
        <f>IF(N227="základná",J227,0)</f>
        <v>0</v>
      </c>
      <c r="BF227" s="190">
        <f>IF(N227="znížená",J227,0)</f>
        <v>0</v>
      </c>
      <c r="BG227" s="190">
        <f>IF(N227="zákl. prenesená",J227,0)</f>
        <v>0</v>
      </c>
      <c r="BH227" s="190">
        <f>IF(N227="zníž. prenesená",J227,0)</f>
        <v>0</v>
      </c>
      <c r="BI227" s="190">
        <f>IF(N227="nulová",J227,0)</f>
        <v>0</v>
      </c>
      <c r="BJ227" s="15" t="s">
        <v>166</v>
      </c>
      <c r="BK227" s="190">
        <f>ROUND(I227*H227,2)</f>
        <v>0</v>
      </c>
      <c r="BL227" s="15" t="s">
        <v>165</v>
      </c>
      <c r="BM227" s="189" t="s">
        <v>1006</v>
      </c>
    </row>
    <row r="228" s="2" customFormat="1" ht="24.15" customHeight="1">
      <c r="A228" s="34"/>
      <c r="B228" s="176"/>
      <c r="C228" s="196" t="s">
        <v>1007</v>
      </c>
      <c r="D228" s="196" t="s">
        <v>264</v>
      </c>
      <c r="E228" s="197" t="s">
        <v>1008</v>
      </c>
      <c r="F228" s="198" t="s">
        <v>1009</v>
      </c>
      <c r="G228" s="199" t="s">
        <v>261</v>
      </c>
      <c r="H228" s="200">
        <v>1</v>
      </c>
      <c r="I228" s="201"/>
      <c r="J228" s="202">
        <f>ROUND(I228*H228,2)</f>
        <v>0</v>
      </c>
      <c r="K228" s="203"/>
      <c r="L228" s="204"/>
      <c r="M228" s="205" t="s">
        <v>1</v>
      </c>
      <c r="N228" s="206" t="s">
        <v>42</v>
      </c>
      <c r="O228" s="78"/>
      <c r="P228" s="187">
        <f>O228*H228</f>
        <v>0</v>
      </c>
      <c r="Q228" s="187">
        <v>0.02</v>
      </c>
      <c r="R228" s="187">
        <f>Q228*H228</f>
        <v>0.02</v>
      </c>
      <c r="S228" s="187">
        <v>0</v>
      </c>
      <c r="T228" s="188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189" t="s">
        <v>190</v>
      </c>
      <c r="AT228" s="189" t="s">
        <v>264</v>
      </c>
      <c r="AU228" s="189" t="s">
        <v>166</v>
      </c>
      <c r="AY228" s="15" t="s">
        <v>158</v>
      </c>
      <c r="BE228" s="190">
        <f>IF(N228="základná",J228,0)</f>
        <v>0</v>
      </c>
      <c r="BF228" s="190">
        <f>IF(N228="znížená",J228,0)</f>
        <v>0</v>
      </c>
      <c r="BG228" s="190">
        <f>IF(N228="zákl. prenesená",J228,0)</f>
        <v>0</v>
      </c>
      <c r="BH228" s="190">
        <f>IF(N228="zníž. prenesená",J228,0)</f>
        <v>0</v>
      </c>
      <c r="BI228" s="190">
        <f>IF(N228="nulová",J228,0)</f>
        <v>0</v>
      </c>
      <c r="BJ228" s="15" t="s">
        <v>166</v>
      </c>
      <c r="BK228" s="190">
        <f>ROUND(I228*H228,2)</f>
        <v>0</v>
      </c>
      <c r="BL228" s="15" t="s">
        <v>165</v>
      </c>
      <c r="BM228" s="189" t="s">
        <v>1010</v>
      </c>
    </row>
    <row r="229" s="2" customFormat="1" ht="24.15" customHeight="1">
      <c r="A229" s="34"/>
      <c r="B229" s="176"/>
      <c r="C229" s="177" t="s">
        <v>1011</v>
      </c>
      <c r="D229" s="177" t="s">
        <v>161</v>
      </c>
      <c r="E229" s="178" t="s">
        <v>1012</v>
      </c>
      <c r="F229" s="179" t="s">
        <v>1013</v>
      </c>
      <c r="G229" s="180" t="s">
        <v>261</v>
      </c>
      <c r="H229" s="181">
        <v>70</v>
      </c>
      <c r="I229" s="182"/>
      <c r="J229" s="183">
        <f>ROUND(I229*H229,2)</f>
        <v>0</v>
      </c>
      <c r="K229" s="184"/>
      <c r="L229" s="35"/>
      <c r="M229" s="185" t="s">
        <v>1</v>
      </c>
      <c r="N229" s="186" t="s">
        <v>42</v>
      </c>
      <c r="O229" s="78"/>
      <c r="P229" s="187">
        <f>O229*H229</f>
        <v>0</v>
      </c>
      <c r="Q229" s="187">
        <v>0</v>
      </c>
      <c r="R229" s="187">
        <f>Q229*H229</f>
        <v>0</v>
      </c>
      <c r="S229" s="187">
        <v>0.0015299999999999999</v>
      </c>
      <c r="T229" s="188">
        <f>S229*H229</f>
        <v>0.10709999999999999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189" t="s">
        <v>217</v>
      </c>
      <c r="AT229" s="189" t="s">
        <v>161</v>
      </c>
      <c r="AU229" s="189" t="s">
        <v>166</v>
      </c>
      <c r="AY229" s="15" t="s">
        <v>158</v>
      </c>
      <c r="BE229" s="190">
        <f>IF(N229="základná",J229,0)</f>
        <v>0</v>
      </c>
      <c r="BF229" s="190">
        <f>IF(N229="znížená",J229,0)</f>
        <v>0</v>
      </c>
      <c r="BG229" s="190">
        <f>IF(N229="zákl. prenesená",J229,0)</f>
        <v>0</v>
      </c>
      <c r="BH229" s="190">
        <f>IF(N229="zníž. prenesená",J229,0)</f>
        <v>0</v>
      </c>
      <c r="BI229" s="190">
        <f>IF(N229="nulová",J229,0)</f>
        <v>0</v>
      </c>
      <c r="BJ229" s="15" t="s">
        <v>166</v>
      </c>
      <c r="BK229" s="190">
        <f>ROUND(I229*H229,2)</f>
        <v>0</v>
      </c>
      <c r="BL229" s="15" t="s">
        <v>217</v>
      </c>
      <c r="BM229" s="189" t="s">
        <v>1014</v>
      </c>
    </row>
    <row r="230" s="2" customFormat="1" ht="24.15" customHeight="1">
      <c r="A230" s="34"/>
      <c r="B230" s="176"/>
      <c r="C230" s="177" t="s">
        <v>1015</v>
      </c>
      <c r="D230" s="177" t="s">
        <v>161</v>
      </c>
      <c r="E230" s="178" t="s">
        <v>372</v>
      </c>
      <c r="F230" s="179" t="s">
        <v>373</v>
      </c>
      <c r="G230" s="180" t="s">
        <v>358</v>
      </c>
      <c r="H230" s="207"/>
      <c r="I230" s="182"/>
      <c r="J230" s="183">
        <f>ROUND(I230*H230,2)</f>
        <v>0</v>
      </c>
      <c r="K230" s="184"/>
      <c r="L230" s="35"/>
      <c r="M230" s="185" t="s">
        <v>1</v>
      </c>
      <c r="N230" s="186" t="s">
        <v>42</v>
      </c>
      <c r="O230" s="78"/>
      <c r="P230" s="187">
        <f>O230*H230</f>
        <v>0</v>
      </c>
      <c r="Q230" s="187">
        <v>0</v>
      </c>
      <c r="R230" s="187">
        <f>Q230*H230</f>
        <v>0</v>
      </c>
      <c r="S230" s="187">
        <v>0</v>
      </c>
      <c r="T230" s="188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189" t="s">
        <v>217</v>
      </c>
      <c r="AT230" s="189" t="s">
        <v>161</v>
      </c>
      <c r="AU230" s="189" t="s">
        <v>166</v>
      </c>
      <c r="AY230" s="15" t="s">
        <v>158</v>
      </c>
      <c r="BE230" s="190">
        <f>IF(N230="základná",J230,0)</f>
        <v>0</v>
      </c>
      <c r="BF230" s="190">
        <f>IF(N230="znížená",J230,0)</f>
        <v>0</v>
      </c>
      <c r="BG230" s="190">
        <f>IF(N230="zákl. prenesená",J230,0)</f>
        <v>0</v>
      </c>
      <c r="BH230" s="190">
        <f>IF(N230="zníž. prenesená",J230,0)</f>
        <v>0</v>
      </c>
      <c r="BI230" s="190">
        <f>IF(N230="nulová",J230,0)</f>
        <v>0</v>
      </c>
      <c r="BJ230" s="15" t="s">
        <v>166</v>
      </c>
      <c r="BK230" s="190">
        <f>ROUND(I230*H230,2)</f>
        <v>0</v>
      </c>
      <c r="BL230" s="15" t="s">
        <v>217</v>
      </c>
      <c r="BM230" s="189" t="s">
        <v>1016</v>
      </c>
    </row>
    <row r="231" s="12" customFormat="1" ht="22.8" customHeight="1">
      <c r="A231" s="12"/>
      <c r="B231" s="163"/>
      <c r="C231" s="12"/>
      <c r="D231" s="164" t="s">
        <v>75</v>
      </c>
      <c r="E231" s="174" t="s">
        <v>571</v>
      </c>
      <c r="F231" s="174" t="s">
        <v>572</v>
      </c>
      <c r="G231" s="12"/>
      <c r="H231" s="12"/>
      <c r="I231" s="166"/>
      <c r="J231" s="175">
        <f>BK231</f>
        <v>0</v>
      </c>
      <c r="K231" s="12"/>
      <c r="L231" s="163"/>
      <c r="M231" s="168"/>
      <c r="N231" s="169"/>
      <c r="O231" s="169"/>
      <c r="P231" s="170">
        <f>SUM(P232:P241)</f>
        <v>0</v>
      </c>
      <c r="Q231" s="169"/>
      <c r="R231" s="170">
        <f>SUM(R232:R241)</f>
        <v>4.7720670199999997</v>
      </c>
      <c r="S231" s="169"/>
      <c r="T231" s="171">
        <f>SUM(T232:T241)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164" t="s">
        <v>166</v>
      </c>
      <c r="AT231" s="172" t="s">
        <v>75</v>
      </c>
      <c r="AU231" s="172" t="s">
        <v>84</v>
      </c>
      <c r="AY231" s="164" t="s">
        <v>158</v>
      </c>
      <c r="BK231" s="173">
        <f>SUM(BK232:BK241)</f>
        <v>0</v>
      </c>
    </row>
    <row r="232" s="2" customFormat="1" ht="24.15" customHeight="1">
      <c r="A232" s="34"/>
      <c r="B232" s="176"/>
      <c r="C232" s="177" t="s">
        <v>1017</v>
      </c>
      <c r="D232" s="177" t="s">
        <v>161</v>
      </c>
      <c r="E232" s="178" t="s">
        <v>1018</v>
      </c>
      <c r="F232" s="179" t="s">
        <v>1019</v>
      </c>
      <c r="G232" s="180" t="s">
        <v>188</v>
      </c>
      <c r="H232" s="181">
        <v>9.1999999999999993</v>
      </c>
      <c r="I232" s="182"/>
      <c r="J232" s="183">
        <f>ROUND(I232*H232,2)</f>
        <v>0</v>
      </c>
      <c r="K232" s="184"/>
      <c r="L232" s="35"/>
      <c r="M232" s="185" t="s">
        <v>1</v>
      </c>
      <c r="N232" s="186" t="s">
        <v>42</v>
      </c>
      <c r="O232" s="78"/>
      <c r="P232" s="187">
        <f>O232*H232</f>
        <v>0</v>
      </c>
      <c r="Q232" s="187">
        <v>0.0075694000000000004</v>
      </c>
      <c r="R232" s="187">
        <f>Q232*H232</f>
        <v>0.069638480000000003</v>
      </c>
      <c r="S232" s="187">
        <v>0</v>
      </c>
      <c r="T232" s="188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189" t="s">
        <v>217</v>
      </c>
      <c r="AT232" s="189" t="s">
        <v>161</v>
      </c>
      <c r="AU232" s="189" t="s">
        <v>166</v>
      </c>
      <c r="AY232" s="15" t="s">
        <v>158</v>
      </c>
      <c r="BE232" s="190">
        <f>IF(N232="základná",J232,0)</f>
        <v>0</v>
      </c>
      <c r="BF232" s="190">
        <f>IF(N232="znížená",J232,0)</f>
        <v>0</v>
      </c>
      <c r="BG232" s="190">
        <f>IF(N232="zákl. prenesená",J232,0)</f>
        <v>0</v>
      </c>
      <c r="BH232" s="190">
        <f>IF(N232="zníž. prenesená",J232,0)</f>
        <v>0</v>
      </c>
      <c r="BI232" s="190">
        <f>IF(N232="nulová",J232,0)</f>
        <v>0</v>
      </c>
      <c r="BJ232" s="15" t="s">
        <v>166</v>
      </c>
      <c r="BK232" s="190">
        <f>ROUND(I232*H232,2)</f>
        <v>0</v>
      </c>
      <c r="BL232" s="15" t="s">
        <v>217</v>
      </c>
      <c r="BM232" s="189" t="s">
        <v>1020</v>
      </c>
    </row>
    <row r="233" s="2" customFormat="1" ht="24.15" customHeight="1">
      <c r="A233" s="34"/>
      <c r="B233" s="176"/>
      <c r="C233" s="196" t="s">
        <v>1021</v>
      </c>
      <c r="D233" s="196" t="s">
        <v>264</v>
      </c>
      <c r="E233" s="197" t="s">
        <v>1022</v>
      </c>
      <c r="F233" s="198" t="s">
        <v>1023</v>
      </c>
      <c r="G233" s="199" t="s">
        <v>164</v>
      </c>
      <c r="H233" s="200">
        <v>1.9139999999999999</v>
      </c>
      <c r="I233" s="201"/>
      <c r="J233" s="202">
        <f>ROUND(I233*H233,2)</f>
        <v>0</v>
      </c>
      <c r="K233" s="203"/>
      <c r="L233" s="204"/>
      <c r="M233" s="205" t="s">
        <v>1</v>
      </c>
      <c r="N233" s="206" t="s">
        <v>42</v>
      </c>
      <c r="O233" s="78"/>
      <c r="P233" s="187">
        <f>O233*H233</f>
        <v>0</v>
      </c>
      <c r="Q233" s="187">
        <v>0.018519999999999998</v>
      </c>
      <c r="R233" s="187">
        <f>Q233*H233</f>
        <v>0.035447279999999998</v>
      </c>
      <c r="S233" s="187">
        <v>0</v>
      </c>
      <c r="T233" s="188">
        <f>S233*H233</f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189" t="s">
        <v>285</v>
      </c>
      <c r="AT233" s="189" t="s">
        <v>264</v>
      </c>
      <c r="AU233" s="189" t="s">
        <v>166</v>
      </c>
      <c r="AY233" s="15" t="s">
        <v>158</v>
      </c>
      <c r="BE233" s="190">
        <f>IF(N233="základná",J233,0)</f>
        <v>0</v>
      </c>
      <c r="BF233" s="190">
        <f>IF(N233="znížená",J233,0)</f>
        <v>0</v>
      </c>
      <c r="BG233" s="190">
        <f>IF(N233="zákl. prenesená",J233,0)</f>
        <v>0</v>
      </c>
      <c r="BH233" s="190">
        <f>IF(N233="zníž. prenesená",J233,0)</f>
        <v>0</v>
      </c>
      <c r="BI233" s="190">
        <f>IF(N233="nulová",J233,0)</f>
        <v>0</v>
      </c>
      <c r="BJ233" s="15" t="s">
        <v>166</v>
      </c>
      <c r="BK233" s="190">
        <f>ROUND(I233*H233,2)</f>
        <v>0</v>
      </c>
      <c r="BL233" s="15" t="s">
        <v>217</v>
      </c>
      <c r="BM233" s="189" t="s">
        <v>1024</v>
      </c>
    </row>
    <row r="234" s="2" customFormat="1" ht="16.5" customHeight="1">
      <c r="A234" s="34"/>
      <c r="B234" s="176"/>
      <c r="C234" s="177" t="s">
        <v>1025</v>
      </c>
      <c r="D234" s="177" t="s">
        <v>161</v>
      </c>
      <c r="E234" s="178" t="s">
        <v>1026</v>
      </c>
      <c r="F234" s="179" t="s">
        <v>1027</v>
      </c>
      <c r="G234" s="180" t="s">
        <v>188</v>
      </c>
      <c r="H234" s="181">
        <v>301.35000000000002</v>
      </c>
      <c r="I234" s="182"/>
      <c r="J234" s="183">
        <f>ROUND(I234*H234,2)</f>
        <v>0</v>
      </c>
      <c r="K234" s="184"/>
      <c r="L234" s="35"/>
      <c r="M234" s="185" t="s">
        <v>1</v>
      </c>
      <c r="N234" s="186" t="s">
        <v>42</v>
      </c>
      <c r="O234" s="78"/>
      <c r="P234" s="187">
        <f>O234*H234</f>
        <v>0</v>
      </c>
      <c r="Q234" s="187">
        <v>0.0044419999999999998</v>
      </c>
      <c r="R234" s="187">
        <f>Q234*H234</f>
        <v>1.3385967000000001</v>
      </c>
      <c r="S234" s="187">
        <v>0</v>
      </c>
      <c r="T234" s="188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189" t="s">
        <v>217</v>
      </c>
      <c r="AT234" s="189" t="s">
        <v>161</v>
      </c>
      <c r="AU234" s="189" t="s">
        <v>166</v>
      </c>
      <c r="AY234" s="15" t="s">
        <v>158</v>
      </c>
      <c r="BE234" s="190">
        <f>IF(N234="základná",J234,0)</f>
        <v>0</v>
      </c>
      <c r="BF234" s="190">
        <f>IF(N234="znížená",J234,0)</f>
        <v>0</v>
      </c>
      <c r="BG234" s="190">
        <f>IF(N234="zákl. prenesená",J234,0)</f>
        <v>0</v>
      </c>
      <c r="BH234" s="190">
        <f>IF(N234="zníž. prenesená",J234,0)</f>
        <v>0</v>
      </c>
      <c r="BI234" s="190">
        <f>IF(N234="nulová",J234,0)</f>
        <v>0</v>
      </c>
      <c r="BJ234" s="15" t="s">
        <v>166</v>
      </c>
      <c r="BK234" s="190">
        <f>ROUND(I234*H234,2)</f>
        <v>0</v>
      </c>
      <c r="BL234" s="15" t="s">
        <v>217</v>
      </c>
      <c r="BM234" s="189" t="s">
        <v>1028</v>
      </c>
    </row>
    <row r="235" s="2" customFormat="1" ht="24.15" customHeight="1">
      <c r="A235" s="34"/>
      <c r="B235" s="176"/>
      <c r="C235" s="196" t="s">
        <v>1029</v>
      </c>
      <c r="D235" s="196" t="s">
        <v>264</v>
      </c>
      <c r="E235" s="197" t="s">
        <v>1030</v>
      </c>
      <c r="F235" s="198" t="s">
        <v>1031</v>
      </c>
      <c r="G235" s="199" t="s">
        <v>164</v>
      </c>
      <c r="H235" s="200">
        <v>31.34</v>
      </c>
      <c r="I235" s="201"/>
      <c r="J235" s="202">
        <f>ROUND(I235*H235,2)</f>
        <v>0</v>
      </c>
      <c r="K235" s="203"/>
      <c r="L235" s="204"/>
      <c r="M235" s="205" t="s">
        <v>1</v>
      </c>
      <c r="N235" s="206" t="s">
        <v>42</v>
      </c>
      <c r="O235" s="78"/>
      <c r="P235" s="187">
        <f>O235*H235</f>
        <v>0</v>
      </c>
      <c r="Q235" s="187">
        <v>0.010500000000000001</v>
      </c>
      <c r="R235" s="187">
        <f>Q235*H235</f>
        <v>0.32907000000000003</v>
      </c>
      <c r="S235" s="187">
        <v>0</v>
      </c>
      <c r="T235" s="188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189" t="s">
        <v>285</v>
      </c>
      <c r="AT235" s="189" t="s">
        <v>264</v>
      </c>
      <c r="AU235" s="189" t="s">
        <v>166</v>
      </c>
      <c r="AY235" s="15" t="s">
        <v>158</v>
      </c>
      <c r="BE235" s="190">
        <f>IF(N235="základná",J235,0)</f>
        <v>0</v>
      </c>
      <c r="BF235" s="190">
        <f>IF(N235="znížená",J235,0)</f>
        <v>0</v>
      </c>
      <c r="BG235" s="190">
        <f>IF(N235="zákl. prenesená",J235,0)</f>
        <v>0</v>
      </c>
      <c r="BH235" s="190">
        <f>IF(N235="zníž. prenesená",J235,0)</f>
        <v>0</v>
      </c>
      <c r="BI235" s="190">
        <f>IF(N235="nulová",J235,0)</f>
        <v>0</v>
      </c>
      <c r="BJ235" s="15" t="s">
        <v>166</v>
      </c>
      <c r="BK235" s="190">
        <f>ROUND(I235*H235,2)</f>
        <v>0</v>
      </c>
      <c r="BL235" s="15" t="s">
        <v>217</v>
      </c>
      <c r="BM235" s="189" t="s">
        <v>1032</v>
      </c>
    </row>
    <row r="236" s="2" customFormat="1" ht="33" customHeight="1">
      <c r="A236" s="34"/>
      <c r="B236" s="176"/>
      <c r="C236" s="177" t="s">
        <v>1033</v>
      </c>
      <c r="D236" s="177" t="s">
        <v>161</v>
      </c>
      <c r="E236" s="178" t="s">
        <v>1034</v>
      </c>
      <c r="F236" s="179" t="s">
        <v>1035</v>
      </c>
      <c r="G236" s="180" t="s">
        <v>164</v>
      </c>
      <c r="H236" s="181">
        <v>98.450000000000003</v>
      </c>
      <c r="I236" s="182"/>
      <c r="J236" s="183">
        <f>ROUND(I236*H236,2)</f>
        <v>0</v>
      </c>
      <c r="K236" s="184"/>
      <c r="L236" s="35"/>
      <c r="M236" s="185" t="s">
        <v>1</v>
      </c>
      <c r="N236" s="186" t="s">
        <v>42</v>
      </c>
      <c r="O236" s="78"/>
      <c r="P236" s="187">
        <f>O236*H236</f>
        <v>0</v>
      </c>
      <c r="Q236" s="187">
        <v>0.003777</v>
      </c>
      <c r="R236" s="187">
        <f>Q236*H236</f>
        <v>0.37184565000000003</v>
      </c>
      <c r="S236" s="187">
        <v>0</v>
      </c>
      <c r="T236" s="188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189" t="s">
        <v>217</v>
      </c>
      <c r="AT236" s="189" t="s">
        <v>161</v>
      </c>
      <c r="AU236" s="189" t="s">
        <v>166</v>
      </c>
      <c r="AY236" s="15" t="s">
        <v>158</v>
      </c>
      <c r="BE236" s="190">
        <f>IF(N236="základná",J236,0)</f>
        <v>0</v>
      </c>
      <c r="BF236" s="190">
        <f>IF(N236="znížená",J236,0)</f>
        <v>0</v>
      </c>
      <c r="BG236" s="190">
        <f>IF(N236="zákl. prenesená",J236,0)</f>
        <v>0</v>
      </c>
      <c r="BH236" s="190">
        <f>IF(N236="zníž. prenesená",J236,0)</f>
        <v>0</v>
      </c>
      <c r="BI236" s="190">
        <f>IF(N236="nulová",J236,0)</f>
        <v>0</v>
      </c>
      <c r="BJ236" s="15" t="s">
        <v>166</v>
      </c>
      <c r="BK236" s="190">
        <f>ROUND(I236*H236,2)</f>
        <v>0</v>
      </c>
      <c r="BL236" s="15" t="s">
        <v>217</v>
      </c>
      <c r="BM236" s="189" t="s">
        <v>1036</v>
      </c>
    </row>
    <row r="237" s="2" customFormat="1" ht="33" customHeight="1">
      <c r="A237" s="34"/>
      <c r="B237" s="176"/>
      <c r="C237" s="196" t="s">
        <v>1037</v>
      </c>
      <c r="D237" s="196" t="s">
        <v>264</v>
      </c>
      <c r="E237" s="197" t="s">
        <v>1038</v>
      </c>
      <c r="F237" s="198" t="s">
        <v>1039</v>
      </c>
      <c r="G237" s="199" t="s">
        <v>164</v>
      </c>
      <c r="H237" s="200">
        <v>102.38800000000001</v>
      </c>
      <c r="I237" s="201"/>
      <c r="J237" s="202">
        <f>ROUND(I237*H237,2)</f>
        <v>0</v>
      </c>
      <c r="K237" s="203"/>
      <c r="L237" s="204"/>
      <c r="M237" s="205" t="s">
        <v>1</v>
      </c>
      <c r="N237" s="206" t="s">
        <v>42</v>
      </c>
      <c r="O237" s="78"/>
      <c r="P237" s="187">
        <f>O237*H237</f>
        <v>0</v>
      </c>
      <c r="Q237" s="187">
        <v>0.0178</v>
      </c>
      <c r="R237" s="187">
        <f>Q237*H237</f>
        <v>1.8225064</v>
      </c>
      <c r="S237" s="187">
        <v>0</v>
      </c>
      <c r="T237" s="188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189" t="s">
        <v>285</v>
      </c>
      <c r="AT237" s="189" t="s">
        <v>264</v>
      </c>
      <c r="AU237" s="189" t="s">
        <v>166</v>
      </c>
      <c r="AY237" s="15" t="s">
        <v>158</v>
      </c>
      <c r="BE237" s="190">
        <f>IF(N237="základná",J237,0)</f>
        <v>0</v>
      </c>
      <c r="BF237" s="190">
        <f>IF(N237="znížená",J237,0)</f>
        <v>0</v>
      </c>
      <c r="BG237" s="190">
        <f>IF(N237="zákl. prenesená",J237,0)</f>
        <v>0</v>
      </c>
      <c r="BH237" s="190">
        <f>IF(N237="zníž. prenesená",J237,0)</f>
        <v>0</v>
      </c>
      <c r="BI237" s="190">
        <f>IF(N237="nulová",J237,0)</f>
        <v>0</v>
      </c>
      <c r="BJ237" s="15" t="s">
        <v>166</v>
      </c>
      <c r="BK237" s="190">
        <f>ROUND(I237*H237,2)</f>
        <v>0</v>
      </c>
      <c r="BL237" s="15" t="s">
        <v>217</v>
      </c>
      <c r="BM237" s="189" t="s">
        <v>1040</v>
      </c>
    </row>
    <row r="238" s="2" customFormat="1" ht="24.15" customHeight="1">
      <c r="A238" s="34"/>
      <c r="B238" s="176"/>
      <c r="C238" s="177" t="s">
        <v>1041</v>
      </c>
      <c r="D238" s="177" t="s">
        <v>161</v>
      </c>
      <c r="E238" s="178" t="s">
        <v>1042</v>
      </c>
      <c r="F238" s="179" t="s">
        <v>1043</v>
      </c>
      <c r="G238" s="180" t="s">
        <v>164</v>
      </c>
      <c r="H238" s="181">
        <v>16.079999999999998</v>
      </c>
      <c r="I238" s="182"/>
      <c r="J238" s="183">
        <f>ROUND(I238*H238,2)</f>
        <v>0</v>
      </c>
      <c r="K238" s="184"/>
      <c r="L238" s="35"/>
      <c r="M238" s="185" t="s">
        <v>1</v>
      </c>
      <c r="N238" s="186" t="s">
        <v>42</v>
      </c>
      <c r="O238" s="78"/>
      <c r="P238" s="187">
        <f>O238*H238</f>
        <v>0</v>
      </c>
      <c r="Q238" s="187">
        <v>0.002967</v>
      </c>
      <c r="R238" s="187">
        <f>Q238*H238</f>
        <v>0.047709359999999992</v>
      </c>
      <c r="S238" s="187">
        <v>0</v>
      </c>
      <c r="T238" s="188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189" t="s">
        <v>217</v>
      </c>
      <c r="AT238" s="189" t="s">
        <v>161</v>
      </c>
      <c r="AU238" s="189" t="s">
        <v>166</v>
      </c>
      <c r="AY238" s="15" t="s">
        <v>158</v>
      </c>
      <c r="BE238" s="190">
        <f>IF(N238="základná",J238,0)</f>
        <v>0</v>
      </c>
      <c r="BF238" s="190">
        <f>IF(N238="znížená",J238,0)</f>
        <v>0</v>
      </c>
      <c r="BG238" s="190">
        <f>IF(N238="zákl. prenesená",J238,0)</f>
        <v>0</v>
      </c>
      <c r="BH238" s="190">
        <f>IF(N238="zníž. prenesená",J238,0)</f>
        <v>0</v>
      </c>
      <c r="BI238" s="190">
        <f>IF(N238="nulová",J238,0)</f>
        <v>0</v>
      </c>
      <c r="BJ238" s="15" t="s">
        <v>166</v>
      </c>
      <c r="BK238" s="190">
        <f>ROUND(I238*H238,2)</f>
        <v>0</v>
      </c>
      <c r="BL238" s="15" t="s">
        <v>217</v>
      </c>
      <c r="BM238" s="189" t="s">
        <v>1044</v>
      </c>
    </row>
    <row r="239" s="2" customFormat="1" ht="24.15" customHeight="1">
      <c r="A239" s="34"/>
      <c r="B239" s="176"/>
      <c r="C239" s="196" t="s">
        <v>1045</v>
      </c>
      <c r="D239" s="196" t="s">
        <v>264</v>
      </c>
      <c r="E239" s="197" t="s">
        <v>382</v>
      </c>
      <c r="F239" s="198" t="s">
        <v>1023</v>
      </c>
      <c r="G239" s="199" t="s">
        <v>164</v>
      </c>
      <c r="H239" s="200">
        <v>16.722999999999999</v>
      </c>
      <c r="I239" s="201"/>
      <c r="J239" s="202">
        <f>ROUND(I239*H239,2)</f>
        <v>0</v>
      </c>
      <c r="K239" s="203"/>
      <c r="L239" s="204"/>
      <c r="M239" s="205" t="s">
        <v>1</v>
      </c>
      <c r="N239" s="206" t="s">
        <v>42</v>
      </c>
      <c r="O239" s="78"/>
      <c r="P239" s="187">
        <f>O239*H239</f>
        <v>0</v>
      </c>
      <c r="Q239" s="187">
        <v>0.044699999999999997</v>
      </c>
      <c r="R239" s="187">
        <f>Q239*H239</f>
        <v>0.74751809999999985</v>
      </c>
      <c r="S239" s="187">
        <v>0</v>
      </c>
      <c r="T239" s="188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189" t="s">
        <v>285</v>
      </c>
      <c r="AT239" s="189" t="s">
        <v>264</v>
      </c>
      <c r="AU239" s="189" t="s">
        <v>166</v>
      </c>
      <c r="AY239" s="15" t="s">
        <v>158</v>
      </c>
      <c r="BE239" s="190">
        <f>IF(N239="základná",J239,0)</f>
        <v>0</v>
      </c>
      <c r="BF239" s="190">
        <f>IF(N239="znížená",J239,0)</f>
        <v>0</v>
      </c>
      <c r="BG239" s="190">
        <f>IF(N239="zákl. prenesená",J239,0)</f>
        <v>0</v>
      </c>
      <c r="BH239" s="190">
        <f>IF(N239="zníž. prenesená",J239,0)</f>
        <v>0</v>
      </c>
      <c r="BI239" s="190">
        <f>IF(N239="nulová",J239,0)</f>
        <v>0</v>
      </c>
      <c r="BJ239" s="15" t="s">
        <v>166</v>
      </c>
      <c r="BK239" s="190">
        <f>ROUND(I239*H239,2)</f>
        <v>0</v>
      </c>
      <c r="BL239" s="15" t="s">
        <v>217</v>
      </c>
      <c r="BM239" s="189" t="s">
        <v>1046</v>
      </c>
    </row>
    <row r="240" s="2" customFormat="1" ht="16.5" customHeight="1">
      <c r="A240" s="34"/>
      <c r="B240" s="176"/>
      <c r="C240" s="177" t="s">
        <v>1047</v>
      </c>
      <c r="D240" s="177" t="s">
        <v>161</v>
      </c>
      <c r="E240" s="178" t="s">
        <v>593</v>
      </c>
      <c r="F240" s="179" t="s">
        <v>594</v>
      </c>
      <c r="G240" s="180" t="s">
        <v>164</v>
      </c>
      <c r="H240" s="181">
        <v>114.53</v>
      </c>
      <c r="I240" s="182"/>
      <c r="J240" s="183">
        <f>ROUND(I240*H240,2)</f>
        <v>0</v>
      </c>
      <c r="K240" s="184"/>
      <c r="L240" s="35"/>
      <c r="M240" s="185" t="s">
        <v>1</v>
      </c>
      <c r="N240" s="186" t="s">
        <v>42</v>
      </c>
      <c r="O240" s="78"/>
      <c r="P240" s="187">
        <f>O240*H240</f>
        <v>0</v>
      </c>
      <c r="Q240" s="187">
        <v>8.5000000000000006E-05</v>
      </c>
      <c r="R240" s="187">
        <f>Q240*H240</f>
        <v>0.0097350500000000003</v>
      </c>
      <c r="S240" s="187">
        <v>0</v>
      </c>
      <c r="T240" s="188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189" t="s">
        <v>217</v>
      </c>
      <c r="AT240" s="189" t="s">
        <v>161</v>
      </c>
      <c r="AU240" s="189" t="s">
        <v>166</v>
      </c>
      <c r="AY240" s="15" t="s">
        <v>158</v>
      </c>
      <c r="BE240" s="190">
        <f>IF(N240="základná",J240,0)</f>
        <v>0</v>
      </c>
      <c r="BF240" s="190">
        <f>IF(N240="znížená",J240,0)</f>
        <v>0</v>
      </c>
      <c r="BG240" s="190">
        <f>IF(N240="zákl. prenesená",J240,0)</f>
        <v>0</v>
      </c>
      <c r="BH240" s="190">
        <f>IF(N240="zníž. prenesená",J240,0)</f>
        <v>0</v>
      </c>
      <c r="BI240" s="190">
        <f>IF(N240="nulová",J240,0)</f>
        <v>0</v>
      </c>
      <c r="BJ240" s="15" t="s">
        <v>166</v>
      </c>
      <c r="BK240" s="190">
        <f>ROUND(I240*H240,2)</f>
        <v>0</v>
      </c>
      <c r="BL240" s="15" t="s">
        <v>217</v>
      </c>
      <c r="BM240" s="189" t="s">
        <v>1048</v>
      </c>
    </row>
    <row r="241" s="2" customFormat="1" ht="24.15" customHeight="1">
      <c r="A241" s="34"/>
      <c r="B241" s="176"/>
      <c r="C241" s="177" t="s">
        <v>1049</v>
      </c>
      <c r="D241" s="177" t="s">
        <v>161</v>
      </c>
      <c r="E241" s="178" t="s">
        <v>597</v>
      </c>
      <c r="F241" s="179" t="s">
        <v>598</v>
      </c>
      <c r="G241" s="180" t="s">
        <v>358</v>
      </c>
      <c r="H241" s="207"/>
      <c r="I241" s="182"/>
      <c r="J241" s="183">
        <f>ROUND(I241*H241,2)</f>
        <v>0</v>
      </c>
      <c r="K241" s="184"/>
      <c r="L241" s="35"/>
      <c r="M241" s="185" t="s">
        <v>1</v>
      </c>
      <c r="N241" s="186" t="s">
        <v>42</v>
      </c>
      <c r="O241" s="78"/>
      <c r="P241" s="187">
        <f>O241*H241</f>
        <v>0</v>
      </c>
      <c r="Q241" s="187">
        <v>0</v>
      </c>
      <c r="R241" s="187">
        <f>Q241*H241</f>
        <v>0</v>
      </c>
      <c r="S241" s="187">
        <v>0</v>
      </c>
      <c r="T241" s="188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189" t="s">
        <v>217</v>
      </c>
      <c r="AT241" s="189" t="s">
        <v>161</v>
      </c>
      <c r="AU241" s="189" t="s">
        <v>166</v>
      </c>
      <c r="AY241" s="15" t="s">
        <v>158</v>
      </c>
      <c r="BE241" s="190">
        <f>IF(N241="základná",J241,0)</f>
        <v>0</v>
      </c>
      <c r="BF241" s="190">
        <f>IF(N241="znížená",J241,0)</f>
        <v>0</v>
      </c>
      <c r="BG241" s="190">
        <f>IF(N241="zákl. prenesená",J241,0)</f>
        <v>0</v>
      </c>
      <c r="BH241" s="190">
        <f>IF(N241="zníž. prenesená",J241,0)</f>
        <v>0</v>
      </c>
      <c r="BI241" s="190">
        <f>IF(N241="nulová",J241,0)</f>
        <v>0</v>
      </c>
      <c r="BJ241" s="15" t="s">
        <v>166</v>
      </c>
      <c r="BK241" s="190">
        <f>ROUND(I241*H241,2)</f>
        <v>0</v>
      </c>
      <c r="BL241" s="15" t="s">
        <v>217</v>
      </c>
      <c r="BM241" s="189" t="s">
        <v>1050</v>
      </c>
    </row>
    <row r="242" s="12" customFormat="1" ht="22.8" customHeight="1">
      <c r="A242" s="12"/>
      <c r="B242" s="163"/>
      <c r="C242" s="12"/>
      <c r="D242" s="164" t="s">
        <v>75</v>
      </c>
      <c r="E242" s="174" t="s">
        <v>1051</v>
      </c>
      <c r="F242" s="174" t="s">
        <v>1052</v>
      </c>
      <c r="G242" s="12"/>
      <c r="H242" s="12"/>
      <c r="I242" s="166"/>
      <c r="J242" s="175">
        <f>BK242</f>
        <v>0</v>
      </c>
      <c r="K242" s="12"/>
      <c r="L242" s="163"/>
      <c r="M242" s="168"/>
      <c r="N242" s="169"/>
      <c r="O242" s="169"/>
      <c r="P242" s="170">
        <f>SUM(P243:P246)</f>
        <v>0</v>
      </c>
      <c r="Q242" s="169"/>
      <c r="R242" s="170">
        <f>SUM(R243:R246)</f>
        <v>1.8578456163999999</v>
      </c>
      <c r="S242" s="169"/>
      <c r="T242" s="171">
        <f>SUM(T243:T246)</f>
        <v>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164" t="s">
        <v>166</v>
      </c>
      <c r="AT242" s="172" t="s">
        <v>75</v>
      </c>
      <c r="AU242" s="172" t="s">
        <v>84</v>
      </c>
      <c r="AY242" s="164" t="s">
        <v>158</v>
      </c>
      <c r="BK242" s="173">
        <f>SUM(BK243:BK246)</f>
        <v>0</v>
      </c>
    </row>
    <row r="243" s="2" customFormat="1" ht="16.5" customHeight="1">
      <c r="A243" s="34"/>
      <c r="B243" s="176"/>
      <c r="C243" s="177" t="s">
        <v>1053</v>
      </c>
      <c r="D243" s="177" t="s">
        <v>161</v>
      </c>
      <c r="E243" s="178" t="s">
        <v>1054</v>
      </c>
      <c r="F243" s="179" t="s">
        <v>1055</v>
      </c>
      <c r="G243" s="180" t="s">
        <v>164</v>
      </c>
      <c r="H243" s="181">
        <v>157.57599999999999</v>
      </c>
      <c r="I243" s="182"/>
      <c r="J243" s="183">
        <f>ROUND(I243*H243,2)</f>
        <v>0</v>
      </c>
      <c r="K243" s="184"/>
      <c r="L243" s="35"/>
      <c r="M243" s="185" t="s">
        <v>1</v>
      </c>
      <c r="N243" s="186" t="s">
        <v>42</v>
      </c>
      <c r="O243" s="78"/>
      <c r="P243" s="187">
        <f>O243*H243</f>
        <v>0</v>
      </c>
      <c r="Q243" s="187">
        <v>2.4649999999999999E-05</v>
      </c>
      <c r="R243" s="187">
        <f>Q243*H243</f>
        <v>0.0038842483999999996</v>
      </c>
      <c r="S243" s="187">
        <v>0</v>
      </c>
      <c r="T243" s="188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189" t="s">
        <v>165</v>
      </c>
      <c r="AT243" s="189" t="s">
        <v>161</v>
      </c>
      <c r="AU243" s="189" t="s">
        <v>166</v>
      </c>
      <c r="AY243" s="15" t="s">
        <v>158</v>
      </c>
      <c r="BE243" s="190">
        <f>IF(N243="základná",J243,0)</f>
        <v>0</v>
      </c>
      <c r="BF243" s="190">
        <f>IF(N243="znížená",J243,0)</f>
        <v>0</v>
      </c>
      <c r="BG243" s="190">
        <f>IF(N243="zákl. prenesená",J243,0)</f>
        <v>0</v>
      </c>
      <c r="BH243" s="190">
        <f>IF(N243="zníž. prenesená",J243,0)</f>
        <v>0</v>
      </c>
      <c r="BI243" s="190">
        <f>IF(N243="nulová",J243,0)</f>
        <v>0</v>
      </c>
      <c r="BJ243" s="15" t="s">
        <v>166</v>
      </c>
      <c r="BK243" s="190">
        <f>ROUND(I243*H243,2)</f>
        <v>0</v>
      </c>
      <c r="BL243" s="15" t="s">
        <v>165</v>
      </c>
      <c r="BM243" s="189" t="s">
        <v>1056</v>
      </c>
    </row>
    <row r="244" s="2" customFormat="1" ht="16.5" customHeight="1">
      <c r="A244" s="34"/>
      <c r="B244" s="176"/>
      <c r="C244" s="177" t="s">
        <v>1057</v>
      </c>
      <c r="D244" s="177" t="s">
        <v>161</v>
      </c>
      <c r="E244" s="178" t="s">
        <v>1058</v>
      </c>
      <c r="F244" s="179" t="s">
        <v>1059</v>
      </c>
      <c r="G244" s="180" t="s">
        <v>164</v>
      </c>
      <c r="H244" s="181">
        <v>23.635999999999999</v>
      </c>
      <c r="I244" s="182"/>
      <c r="J244" s="183">
        <f>ROUND(I244*H244,2)</f>
        <v>0</v>
      </c>
      <c r="K244" s="184"/>
      <c r="L244" s="35"/>
      <c r="M244" s="185" t="s">
        <v>1</v>
      </c>
      <c r="N244" s="186" t="s">
        <v>42</v>
      </c>
      <c r="O244" s="78"/>
      <c r="P244" s="187">
        <f>O244*H244</f>
        <v>0</v>
      </c>
      <c r="Q244" s="187">
        <v>0.076438000000000006</v>
      </c>
      <c r="R244" s="187">
        <f>Q244*H244</f>
        <v>1.806688568</v>
      </c>
      <c r="S244" s="187">
        <v>0</v>
      </c>
      <c r="T244" s="188">
        <f>S244*H244</f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189" t="s">
        <v>217</v>
      </c>
      <c r="AT244" s="189" t="s">
        <v>161</v>
      </c>
      <c r="AU244" s="189" t="s">
        <v>166</v>
      </c>
      <c r="AY244" s="15" t="s">
        <v>158</v>
      </c>
      <c r="BE244" s="190">
        <f>IF(N244="základná",J244,0)</f>
        <v>0</v>
      </c>
      <c r="BF244" s="190">
        <f>IF(N244="znížená",J244,0)</f>
        <v>0</v>
      </c>
      <c r="BG244" s="190">
        <f>IF(N244="zákl. prenesená",J244,0)</f>
        <v>0</v>
      </c>
      <c r="BH244" s="190">
        <f>IF(N244="zníž. prenesená",J244,0)</f>
        <v>0</v>
      </c>
      <c r="BI244" s="190">
        <f>IF(N244="nulová",J244,0)</f>
        <v>0</v>
      </c>
      <c r="BJ244" s="15" t="s">
        <v>166</v>
      </c>
      <c r="BK244" s="190">
        <f>ROUND(I244*H244,2)</f>
        <v>0</v>
      </c>
      <c r="BL244" s="15" t="s">
        <v>217</v>
      </c>
      <c r="BM244" s="189" t="s">
        <v>1060</v>
      </c>
    </row>
    <row r="245" s="2" customFormat="1" ht="21.75" customHeight="1">
      <c r="A245" s="34"/>
      <c r="B245" s="176"/>
      <c r="C245" s="177" t="s">
        <v>1061</v>
      </c>
      <c r="D245" s="177" t="s">
        <v>161</v>
      </c>
      <c r="E245" s="178" t="s">
        <v>1062</v>
      </c>
      <c r="F245" s="179" t="s">
        <v>1063</v>
      </c>
      <c r="G245" s="180" t="s">
        <v>164</v>
      </c>
      <c r="H245" s="181">
        <v>157.57599999999999</v>
      </c>
      <c r="I245" s="182"/>
      <c r="J245" s="183">
        <f>ROUND(I245*H245,2)</f>
        <v>0</v>
      </c>
      <c r="K245" s="184"/>
      <c r="L245" s="35"/>
      <c r="M245" s="185" t="s">
        <v>1</v>
      </c>
      <c r="N245" s="186" t="s">
        <v>42</v>
      </c>
      <c r="O245" s="78"/>
      <c r="P245" s="187">
        <f>O245*H245</f>
        <v>0</v>
      </c>
      <c r="Q245" s="187">
        <v>0.00029999999999999997</v>
      </c>
      <c r="R245" s="187">
        <f>Q245*H245</f>
        <v>0.047272799999999997</v>
      </c>
      <c r="S245" s="187">
        <v>0</v>
      </c>
      <c r="T245" s="188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189" t="s">
        <v>217</v>
      </c>
      <c r="AT245" s="189" t="s">
        <v>161</v>
      </c>
      <c r="AU245" s="189" t="s">
        <v>166</v>
      </c>
      <c r="AY245" s="15" t="s">
        <v>158</v>
      </c>
      <c r="BE245" s="190">
        <f>IF(N245="základná",J245,0)</f>
        <v>0</v>
      </c>
      <c r="BF245" s="190">
        <f>IF(N245="znížená",J245,0)</f>
        <v>0</v>
      </c>
      <c r="BG245" s="190">
        <f>IF(N245="zákl. prenesená",J245,0)</f>
        <v>0</v>
      </c>
      <c r="BH245" s="190">
        <f>IF(N245="zníž. prenesená",J245,0)</f>
        <v>0</v>
      </c>
      <c r="BI245" s="190">
        <f>IF(N245="nulová",J245,0)</f>
        <v>0</v>
      </c>
      <c r="BJ245" s="15" t="s">
        <v>166</v>
      </c>
      <c r="BK245" s="190">
        <f>ROUND(I245*H245,2)</f>
        <v>0</v>
      </c>
      <c r="BL245" s="15" t="s">
        <v>217</v>
      </c>
      <c r="BM245" s="189" t="s">
        <v>1064</v>
      </c>
    </row>
    <row r="246" s="2" customFormat="1" ht="24.15" customHeight="1">
      <c r="A246" s="34"/>
      <c r="B246" s="176"/>
      <c r="C246" s="177" t="s">
        <v>1065</v>
      </c>
      <c r="D246" s="177" t="s">
        <v>161</v>
      </c>
      <c r="E246" s="178" t="s">
        <v>1066</v>
      </c>
      <c r="F246" s="179" t="s">
        <v>1067</v>
      </c>
      <c r="G246" s="180" t="s">
        <v>358</v>
      </c>
      <c r="H246" s="207"/>
      <c r="I246" s="182"/>
      <c r="J246" s="183">
        <f>ROUND(I246*H246,2)</f>
        <v>0</v>
      </c>
      <c r="K246" s="184"/>
      <c r="L246" s="35"/>
      <c r="M246" s="185" t="s">
        <v>1</v>
      </c>
      <c r="N246" s="186" t="s">
        <v>42</v>
      </c>
      <c r="O246" s="78"/>
      <c r="P246" s="187">
        <f>O246*H246</f>
        <v>0</v>
      </c>
      <c r="Q246" s="187">
        <v>0</v>
      </c>
      <c r="R246" s="187">
        <f>Q246*H246</f>
        <v>0</v>
      </c>
      <c r="S246" s="187">
        <v>0</v>
      </c>
      <c r="T246" s="188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189" t="s">
        <v>217</v>
      </c>
      <c r="AT246" s="189" t="s">
        <v>161</v>
      </c>
      <c r="AU246" s="189" t="s">
        <v>166</v>
      </c>
      <c r="AY246" s="15" t="s">
        <v>158</v>
      </c>
      <c r="BE246" s="190">
        <f>IF(N246="základná",J246,0)</f>
        <v>0</v>
      </c>
      <c r="BF246" s="190">
        <f>IF(N246="znížená",J246,0)</f>
        <v>0</v>
      </c>
      <c r="BG246" s="190">
        <f>IF(N246="zákl. prenesená",J246,0)</f>
        <v>0</v>
      </c>
      <c r="BH246" s="190">
        <f>IF(N246="zníž. prenesená",J246,0)</f>
        <v>0</v>
      </c>
      <c r="BI246" s="190">
        <f>IF(N246="nulová",J246,0)</f>
        <v>0</v>
      </c>
      <c r="BJ246" s="15" t="s">
        <v>166</v>
      </c>
      <c r="BK246" s="190">
        <f>ROUND(I246*H246,2)</f>
        <v>0</v>
      </c>
      <c r="BL246" s="15" t="s">
        <v>217</v>
      </c>
      <c r="BM246" s="189" t="s">
        <v>1068</v>
      </c>
    </row>
    <row r="247" s="12" customFormat="1" ht="22.8" customHeight="1">
      <c r="A247" s="12"/>
      <c r="B247" s="163"/>
      <c r="C247" s="12"/>
      <c r="D247" s="164" t="s">
        <v>75</v>
      </c>
      <c r="E247" s="174" t="s">
        <v>1069</v>
      </c>
      <c r="F247" s="174" t="s">
        <v>1070</v>
      </c>
      <c r="G247" s="12"/>
      <c r="H247" s="12"/>
      <c r="I247" s="166"/>
      <c r="J247" s="175">
        <f>BK247</f>
        <v>0</v>
      </c>
      <c r="K247" s="12"/>
      <c r="L247" s="163"/>
      <c r="M247" s="168"/>
      <c r="N247" s="169"/>
      <c r="O247" s="169"/>
      <c r="P247" s="170">
        <f>SUM(P248:P249)</f>
        <v>0</v>
      </c>
      <c r="Q247" s="169"/>
      <c r="R247" s="170">
        <f>SUM(R248:R249)</f>
        <v>0.25338000000000005</v>
      </c>
      <c r="S247" s="169"/>
      <c r="T247" s="171">
        <f>SUM(T248:T249)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164" t="s">
        <v>166</v>
      </c>
      <c r="AT247" s="172" t="s">
        <v>75</v>
      </c>
      <c r="AU247" s="172" t="s">
        <v>84</v>
      </c>
      <c r="AY247" s="164" t="s">
        <v>158</v>
      </c>
      <c r="BK247" s="173">
        <f>SUM(BK248:BK249)</f>
        <v>0</v>
      </c>
    </row>
    <row r="248" s="2" customFormat="1" ht="24.15" customHeight="1">
      <c r="A248" s="34"/>
      <c r="B248" s="176"/>
      <c r="C248" s="177" t="s">
        <v>1071</v>
      </c>
      <c r="D248" s="177" t="s">
        <v>161</v>
      </c>
      <c r="E248" s="178" t="s">
        <v>1072</v>
      </c>
      <c r="F248" s="179" t="s">
        <v>1073</v>
      </c>
      <c r="G248" s="180" t="s">
        <v>164</v>
      </c>
      <c r="H248" s="181">
        <v>316.72500000000002</v>
      </c>
      <c r="I248" s="182"/>
      <c r="J248" s="183">
        <f>ROUND(I248*H248,2)</f>
        <v>0</v>
      </c>
      <c r="K248" s="184"/>
      <c r="L248" s="35"/>
      <c r="M248" s="185" t="s">
        <v>1</v>
      </c>
      <c r="N248" s="186" t="s">
        <v>42</v>
      </c>
      <c r="O248" s="78"/>
      <c r="P248" s="187">
        <f>O248*H248</f>
        <v>0</v>
      </c>
      <c r="Q248" s="187">
        <v>0.00080000000000000004</v>
      </c>
      <c r="R248" s="187">
        <f>Q248*H248</f>
        <v>0.25338000000000005</v>
      </c>
      <c r="S248" s="187">
        <v>0</v>
      </c>
      <c r="T248" s="188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189" t="s">
        <v>217</v>
      </c>
      <c r="AT248" s="189" t="s">
        <v>161</v>
      </c>
      <c r="AU248" s="189" t="s">
        <v>166</v>
      </c>
      <c r="AY248" s="15" t="s">
        <v>158</v>
      </c>
      <c r="BE248" s="190">
        <f>IF(N248="základná",J248,0)</f>
        <v>0</v>
      </c>
      <c r="BF248" s="190">
        <f>IF(N248="znížená",J248,0)</f>
        <v>0</v>
      </c>
      <c r="BG248" s="190">
        <f>IF(N248="zákl. prenesená",J248,0)</f>
        <v>0</v>
      </c>
      <c r="BH248" s="190">
        <f>IF(N248="zníž. prenesená",J248,0)</f>
        <v>0</v>
      </c>
      <c r="BI248" s="190">
        <f>IF(N248="nulová",J248,0)</f>
        <v>0</v>
      </c>
      <c r="BJ248" s="15" t="s">
        <v>166</v>
      </c>
      <c r="BK248" s="190">
        <f>ROUND(I248*H248,2)</f>
        <v>0</v>
      </c>
      <c r="BL248" s="15" t="s">
        <v>217</v>
      </c>
      <c r="BM248" s="189" t="s">
        <v>1074</v>
      </c>
    </row>
    <row r="249" s="2" customFormat="1" ht="24.15" customHeight="1">
      <c r="A249" s="34"/>
      <c r="B249" s="176"/>
      <c r="C249" s="177" t="s">
        <v>1075</v>
      </c>
      <c r="D249" s="177" t="s">
        <v>161</v>
      </c>
      <c r="E249" s="178" t="s">
        <v>1076</v>
      </c>
      <c r="F249" s="179" t="s">
        <v>1077</v>
      </c>
      <c r="G249" s="180" t="s">
        <v>358</v>
      </c>
      <c r="H249" s="207"/>
      <c r="I249" s="182"/>
      <c r="J249" s="183">
        <f>ROUND(I249*H249,2)</f>
        <v>0</v>
      </c>
      <c r="K249" s="184"/>
      <c r="L249" s="35"/>
      <c r="M249" s="185" t="s">
        <v>1</v>
      </c>
      <c r="N249" s="186" t="s">
        <v>42</v>
      </c>
      <c r="O249" s="78"/>
      <c r="P249" s="187">
        <f>O249*H249</f>
        <v>0</v>
      </c>
      <c r="Q249" s="187">
        <v>0</v>
      </c>
      <c r="R249" s="187">
        <f>Q249*H249</f>
        <v>0</v>
      </c>
      <c r="S249" s="187">
        <v>0</v>
      </c>
      <c r="T249" s="188">
        <f>S249*H249</f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189" t="s">
        <v>217</v>
      </c>
      <c r="AT249" s="189" t="s">
        <v>161</v>
      </c>
      <c r="AU249" s="189" t="s">
        <v>166</v>
      </c>
      <c r="AY249" s="15" t="s">
        <v>158</v>
      </c>
      <c r="BE249" s="190">
        <f>IF(N249="základná",J249,0)</f>
        <v>0</v>
      </c>
      <c r="BF249" s="190">
        <f>IF(N249="znížená",J249,0)</f>
        <v>0</v>
      </c>
      <c r="BG249" s="190">
        <f>IF(N249="zákl. prenesená",J249,0)</f>
        <v>0</v>
      </c>
      <c r="BH249" s="190">
        <f>IF(N249="zníž. prenesená",J249,0)</f>
        <v>0</v>
      </c>
      <c r="BI249" s="190">
        <f>IF(N249="nulová",J249,0)</f>
        <v>0</v>
      </c>
      <c r="BJ249" s="15" t="s">
        <v>166</v>
      </c>
      <c r="BK249" s="190">
        <f>ROUND(I249*H249,2)</f>
        <v>0</v>
      </c>
      <c r="BL249" s="15" t="s">
        <v>217</v>
      </c>
      <c r="BM249" s="189" t="s">
        <v>1078</v>
      </c>
    </row>
    <row r="250" s="12" customFormat="1" ht="22.8" customHeight="1">
      <c r="A250" s="12"/>
      <c r="B250" s="163"/>
      <c r="C250" s="12"/>
      <c r="D250" s="164" t="s">
        <v>75</v>
      </c>
      <c r="E250" s="174" t="s">
        <v>1079</v>
      </c>
      <c r="F250" s="174" t="s">
        <v>1080</v>
      </c>
      <c r="G250" s="12"/>
      <c r="H250" s="12"/>
      <c r="I250" s="166"/>
      <c r="J250" s="175">
        <f>BK250</f>
        <v>0</v>
      </c>
      <c r="K250" s="12"/>
      <c r="L250" s="163"/>
      <c r="M250" s="168"/>
      <c r="N250" s="169"/>
      <c r="O250" s="169"/>
      <c r="P250" s="170">
        <f>SUM(P251:P254)</f>
        <v>0</v>
      </c>
      <c r="Q250" s="169"/>
      <c r="R250" s="170">
        <f>SUM(R251:R254)</f>
        <v>0.056295522880000004</v>
      </c>
      <c r="S250" s="169"/>
      <c r="T250" s="171">
        <f>SUM(T251:T254)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164" t="s">
        <v>166</v>
      </c>
      <c r="AT250" s="172" t="s">
        <v>75</v>
      </c>
      <c r="AU250" s="172" t="s">
        <v>84</v>
      </c>
      <c r="AY250" s="164" t="s">
        <v>158</v>
      </c>
      <c r="BK250" s="173">
        <f>SUM(BK251:BK254)</f>
        <v>0</v>
      </c>
    </row>
    <row r="251" s="2" customFormat="1" ht="16.5" customHeight="1">
      <c r="A251" s="34"/>
      <c r="B251" s="176"/>
      <c r="C251" s="177" t="s">
        <v>1081</v>
      </c>
      <c r="D251" s="177" t="s">
        <v>161</v>
      </c>
      <c r="E251" s="178" t="s">
        <v>1082</v>
      </c>
      <c r="F251" s="179" t="s">
        <v>1083</v>
      </c>
      <c r="G251" s="180" t="s">
        <v>164</v>
      </c>
      <c r="H251" s="181">
        <v>159.60400000000001</v>
      </c>
      <c r="I251" s="182"/>
      <c r="J251" s="183">
        <f>ROUND(I251*H251,2)</f>
        <v>0</v>
      </c>
      <c r="K251" s="184"/>
      <c r="L251" s="35"/>
      <c r="M251" s="185" t="s">
        <v>1</v>
      </c>
      <c r="N251" s="186" t="s">
        <v>42</v>
      </c>
      <c r="O251" s="78"/>
      <c r="P251" s="187">
        <f>O251*H251</f>
        <v>0</v>
      </c>
      <c r="Q251" s="187">
        <v>0</v>
      </c>
      <c r="R251" s="187">
        <f>Q251*H251</f>
        <v>0</v>
      </c>
      <c r="S251" s="187">
        <v>0</v>
      </c>
      <c r="T251" s="188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189" t="s">
        <v>217</v>
      </c>
      <c r="AT251" s="189" t="s">
        <v>161</v>
      </c>
      <c r="AU251" s="189" t="s">
        <v>166</v>
      </c>
      <c r="AY251" s="15" t="s">
        <v>158</v>
      </c>
      <c r="BE251" s="190">
        <f>IF(N251="základná",J251,0)</f>
        <v>0</v>
      </c>
      <c r="BF251" s="190">
        <f>IF(N251="znížená",J251,0)</f>
        <v>0</v>
      </c>
      <c r="BG251" s="190">
        <f>IF(N251="zákl. prenesená",J251,0)</f>
        <v>0</v>
      </c>
      <c r="BH251" s="190">
        <f>IF(N251="zníž. prenesená",J251,0)</f>
        <v>0</v>
      </c>
      <c r="BI251" s="190">
        <f>IF(N251="nulová",J251,0)</f>
        <v>0</v>
      </c>
      <c r="BJ251" s="15" t="s">
        <v>166</v>
      </c>
      <c r="BK251" s="190">
        <f>ROUND(I251*H251,2)</f>
        <v>0</v>
      </c>
      <c r="BL251" s="15" t="s">
        <v>217</v>
      </c>
      <c r="BM251" s="189" t="s">
        <v>1084</v>
      </c>
    </row>
    <row r="252" s="2" customFormat="1" ht="16.5" customHeight="1">
      <c r="A252" s="34"/>
      <c r="B252" s="176"/>
      <c r="C252" s="177" t="s">
        <v>1085</v>
      </c>
      <c r="D252" s="177" t="s">
        <v>161</v>
      </c>
      <c r="E252" s="178" t="s">
        <v>1086</v>
      </c>
      <c r="F252" s="179" t="s">
        <v>1087</v>
      </c>
      <c r="G252" s="180" t="s">
        <v>164</v>
      </c>
      <c r="H252" s="181">
        <v>159.60400000000001</v>
      </c>
      <c r="I252" s="182"/>
      <c r="J252" s="183">
        <f>ROUND(I252*H252,2)</f>
        <v>0</v>
      </c>
      <c r="K252" s="184"/>
      <c r="L252" s="35"/>
      <c r="M252" s="185" t="s">
        <v>1</v>
      </c>
      <c r="N252" s="186" t="s">
        <v>42</v>
      </c>
      <c r="O252" s="78"/>
      <c r="P252" s="187">
        <f>O252*H252</f>
        <v>0</v>
      </c>
      <c r="Q252" s="187">
        <v>6.3540000000000005E-05</v>
      </c>
      <c r="R252" s="187">
        <f>Q252*H252</f>
        <v>0.010141238160000001</v>
      </c>
      <c r="S252" s="187">
        <v>0</v>
      </c>
      <c r="T252" s="188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189" t="s">
        <v>217</v>
      </c>
      <c r="AT252" s="189" t="s">
        <v>161</v>
      </c>
      <c r="AU252" s="189" t="s">
        <v>166</v>
      </c>
      <c r="AY252" s="15" t="s">
        <v>158</v>
      </c>
      <c r="BE252" s="190">
        <f>IF(N252="základná",J252,0)</f>
        <v>0</v>
      </c>
      <c r="BF252" s="190">
        <f>IF(N252="znížená",J252,0)</f>
        <v>0</v>
      </c>
      <c r="BG252" s="190">
        <f>IF(N252="zákl. prenesená",J252,0)</f>
        <v>0</v>
      </c>
      <c r="BH252" s="190">
        <f>IF(N252="zníž. prenesená",J252,0)</f>
        <v>0</v>
      </c>
      <c r="BI252" s="190">
        <f>IF(N252="nulová",J252,0)</f>
        <v>0</v>
      </c>
      <c r="BJ252" s="15" t="s">
        <v>166</v>
      </c>
      <c r="BK252" s="190">
        <f>ROUND(I252*H252,2)</f>
        <v>0</v>
      </c>
      <c r="BL252" s="15" t="s">
        <v>217</v>
      </c>
      <c r="BM252" s="189" t="s">
        <v>1088</v>
      </c>
    </row>
    <row r="253" s="2" customFormat="1" ht="24.15" customHeight="1">
      <c r="A253" s="34"/>
      <c r="B253" s="176"/>
      <c r="C253" s="177" t="s">
        <v>1089</v>
      </c>
      <c r="D253" s="177" t="s">
        <v>161</v>
      </c>
      <c r="E253" s="178" t="s">
        <v>1090</v>
      </c>
      <c r="F253" s="179" t="s">
        <v>1091</v>
      </c>
      <c r="G253" s="180" t="s">
        <v>164</v>
      </c>
      <c r="H253" s="181">
        <v>159.60400000000001</v>
      </c>
      <c r="I253" s="182"/>
      <c r="J253" s="183">
        <f>ROUND(I253*H253,2)</f>
        <v>0</v>
      </c>
      <c r="K253" s="184"/>
      <c r="L253" s="35"/>
      <c r="M253" s="185" t="s">
        <v>1</v>
      </c>
      <c r="N253" s="186" t="s">
        <v>42</v>
      </c>
      <c r="O253" s="78"/>
      <c r="P253" s="187">
        <f>O253*H253</f>
        <v>0</v>
      </c>
      <c r="Q253" s="187">
        <v>0.00020783999999999999</v>
      </c>
      <c r="R253" s="187">
        <f>Q253*H253</f>
        <v>0.033172095360000001</v>
      </c>
      <c r="S253" s="187">
        <v>0</v>
      </c>
      <c r="T253" s="188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189" t="s">
        <v>217</v>
      </c>
      <c r="AT253" s="189" t="s">
        <v>161</v>
      </c>
      <c r="AU253" s="189" t="s">
        <v>166</v>
      </c>
      <c r="AY253" s="15" t="s">
        <v>158</v>
      </c>
      <c r="BE253" s="190">
        <f>IF(N253="základná",J253,0)</f>
        <v>0</v>
      </c>
      <c r="BF253" s="190">
        <f>IF(N253="znížená",J253,0)</f>
        <v>0</v>
      </c>
      <c r="BG253" s="190">
        <f>IF(N253="zákl. prenesená",J253,0)</f>
        <v>0</v>
      </c>
      <c r="BH253" s="190">
        <f>IF(N253="zníž. prenesená",J253,0)</f>
        <v>0</v>
      </c>
      <c r="BI253" s="190">
        <f>IF(N253="nulová",J253,0)</f>
        <v>0</v>
      </c>
      <c r="BJ253" s="15" t="s">
        <v>166</v>
      </c>
      <c r="BK253" s="190">
        <f>ROUND(I253*H253,2)</f>
        <v>0</v>
      </c>
      <c r="BL253" s="15" t="s">
        <v>217</v>
      </c>
      <c r="BM253" s="189" t="s">
        <v>1092</v>
      </c>
    </row>
    <row r="254" s="2" customFormat="1" ht="24.15" customHeight="1">
      <c r="A254" s="34"/>
      <c r="B254" s="176"/>
      <c r="C254" s="177" t="s">
        <v>1093</v>
      </c>
      <c r="D254" s="177" t="s">
        <v>161</v>
      </c>
      <c r="E254" s="178" t="s">
        <v>1094</v>
      </c>
      <c r="F254" s="179" t="s">
        <v>1095</v>
      </c>
      <c r="G254" s="180" t="s">
        <v>164</v>
      </c>
      <c r="H254" s="181">
        <v>159.60400000000001</v>
      </c>
      <c r="I254" s="182"/>
      <c r="J254" s="183">
        <f>ROUND(I254*H254,2)</f>
        <v>0</v>
      </c>
      <c r="K254" s="184"/>
      <c r="L254" s="35"/>
      <c r="M254" s="185" t="s">
        <v>1</v>
      </c>
      <c r="N254" s="186" t="s">
        <v>42</v>
      </c>
      <c r="O254" s="78"/>
      <c r="P254" s="187">
        <f>O254*H254</f>
        <v>0</v>
      </c>
      <c r="Q254" s="187">
        <v>8.1340000000000004E-05</v>
      </c>
      <c r="R254" s="187">
        <f>Q254*H254</f>
        <v>0.012982189360000002</v>
      </c>
      <c r="S254" s="187">
        <v>0</v>
      </c>
      <c r="T254" s="188">
        <f>S254*H254</f>
        <v>0</v>
      </c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R254" s="189" t="s">
        <v>217</v>
      </c>
      <c r="AT254" s="189" t="s">
        <v>161</v>
      </c>
      <c r="AU254" s="189" t="s">
        <v>166</v>
      </c>
      <c r="AY254" s="15" t="s">
        <v>158</v>
      </c>
      <c r="BE254" s="190">
        <f>IF(N254="základná",J254,0)</f>
        <v>0</v>
      </c>
      <c r="BF254" s="190">
        <f>IF(N254="znížená",J254,0)</f>
        <v>0</v>
      </c>
      <c r="BG254" s="190">
        <f>IF(N254="zákl. prenesená",J254,0)</f>
        <v>0</v>
      </c>
      <c r="BH254" s="190">
        <f>IF(N254="zníž. prenesená",J254,0)</f>
        <v>0</v>
      </c>
      <c r="BI254" s="190">
        <f>IF(N254="nulová",J254,0)</f>
        <v>0</v>
      </c>
      <c r="BJ254" s="15" t="s">
        <v>166</v>
      </c>
      <c r="BK254" s="190">
        <f>ROUND(I254*H254,2)</f>
        <v>0</v>
      </c>
      <c r="BL254" s="15" t="s">
        <v>217</v>
      </c>
      <c r="BM254" s="189" t="s">
        <v>1096</v>
      </c>
    </row>
    <row r="255" s="12" customFormat="1" ht="22.8" customHeight="1">
      <c r="A255" s="12"/>
      <c r="B255" s="163"/>
      <c r="C255" s="12"/>
      <c r="D255" s="164" t="s">
        <v>75</v>
      </c>
      <c r="E255" s="174" t="s">
        <v>1097</v>
      </c>
      <c r="F255" s="174" t="s">
        <v>1098</v>
      </c>
      <c r="G255" s="12"/>
      <c r="H255" s="12"/>
      <c r="I255" s="166"/>
      <c r="J255" s="175">
        <f>BK255</f>
        <v>0</v>
      </c>
      <c r="K255" s="12"/>
      <c r="L255" s="163"/>
      <c r="M255" s="168"/>
      <c r="N255" s="169"/>
      <c r="O255" s="169"/>
      <c r="P255" s="170">
        <f>SUM(P256:P262)</f>
        <v>0</v>
      </c>
      <c r="Q255" s="169"/>
      <c r="R255" s="170">
        <f>SUM(R256:R262)</f>
        <v>3.5068971121799999</v>
      </c>
      <c r="S255" s="169"/>
      <c r="T255" s="171">
        <f>SUM(T256:T262)</f>
        <v>0.41666999999999998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164" t="s">
        <v>166</v>
      </c>
      <c r="AT255" s="172" t="s">
        <v>75</v>
      </c>
      <c r="AU255" s="172" t="s">
        <v>84</v>
      </c>
      <c r="AY255" s="164" t="s">
        <v>158</v>
      </c>
      <c r="BK255" s="173">
        <f>SUM(BK256:BK262)</f>
        <v>0</v>
      </c>
    </row>
    <row r="256" s="2" customFormat="1" ht="21.75" customHeight="1">
      <c r="A256" s="34"/>
      <c r="B256" s="176"/>
      <c r="C256" s="177" t="s">
        <v>1099</v>
      </c>
      <c r="D256" s="177" t="s">
        <v>161</v>
      </c>
      <c r="E256" s="178" t="s">
        <v>1100</v>
      </c>
      <c r="F256" s="179" t="s">
        <v>1101</v>
      </c>
      <c r="G256" s="180" t="s">
        <v>164</v>
      </c>
      <c r="H256" s="181">
        <v>1388.9000000000001</v>
      </c>
      <c r="I256" s="182"/>
      <c r="J256" s="183">
        <f>ROUND(I256*H256,2)</f>
        <v>0</v>
      </c>
      <c r="K256" s="184"/>
      <c r="L256" s="35"/>
      <c r="M256" s="185" t="s">
        <v>1</v>
      </c>
      <c r="N256" s="186" t="s">
        <v>42</v>
      </c>
      <c r="O256" s="78"/>
      <c r="P256" s="187">
        <f>O256*H256</f>
        <v>0</v>
      </c>
      <c r="Q256" s="187">
        <v>3.4800000000000001E-06</v>
      </c>
      <c r="R256" s="187">
        <f>Q256*H256</f>
        <v>0.0048333720000000007</v>
      </c>
      <c r="S256" s="187">
        <v>0.00029999999999999997</v>
      </c>
      <c r="T256" s="188">
        <f>S256*H256</f>
        <v>0.41666999999999998</v>
      </c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R256" s="189" t="s">
        <v>217</v>
      </c>
      <c r="AT256" s="189" t="s">
        <v>161</v>
      </c>
      <c r="AU256" s="189" t="s">
        <v>166</v>
      </c>
      <c r="AY256" s="15" t="s">
        <v>158</v>
      </c>
      <c r="BE256" s="190">
        <f>IF(N256="základná",J256,0)</f>
        <v>0</v>
      </c>
      <c r="BF256" s="190">
        <f>IF(N256="znížená",J256,0)</f>
        <v>0</v>
      </c>
      <c r="BG256" s="190">
        <f>IF(N256="zákl. prenesená",J256,0)</f>
        <v>0</v>
      </c>
      <c r="BH256" s="190">
        <f>IF(N256="zníž. prenesená",J256,0)</f>
        <v>0</v>
      </c>
      <c r="BI256" s="190">
        <f>IF(N256="nulová",J256,0)</f>
        <v>0</v>
      </c>
      <c r="BJ256" s="15" t="s">
        <v>166</v>
      </c>
      <c r="BK256" s="190">
        <f>ROUND(I256*H256,2)</f>
        <v>0</v>
      </c>
      <c r="BL256" s="15" t="s">
        <v>217</v>
      </c>
      <c r="BM256" s="189" t="s">
        <v>1102</v>
      </c>
    </row>
    <row r="257" s="2" customFormat="1" ht="24.15" customHeight="1">
      <c r="A257" s="34"/>
      <c r="B257" s="176"/>
      <c r="C257" s="177" t="s">
        <v>1103</v>
      </c>
      <c r="D257" s="177" t="s">
        <v>161</v>
      </c>
      <c r="E257" s="178" t="s">
        <v>1104</v>
      </c>
      <c r="F257" s="179" t="s">
        <v>1105</v>
      </c>
      <c r="G257" s="180" t="s">
        <v>164</v>
      </c>
      <c r="H257" s="181">
        <v>2083.3510000000001</v>
      </c>
      <c r="I257" s="182"/>
      <c r="J257" s="183">
        <f>ROUND(I257*H257,2)</f>
        <v>0</v>
      </c>
      <c r="K257" s="184"/>
      <c r="L257" s="35"/>
      <c r="M257" s="185" t="s">
        <v>1</v>
      </c>
      <c r="N257" s="186" t="s">
        <v>42</v>
      </c>
      <c r="O257" s="78"/>
      <c r="P257" s="187">
        <f>O257*H257</f>
        <v>0</v>
      </c>
      <c r="Q257" s="187">
        <v>0.00012750000000000001</v>
      </c>
      <c r="R257" s="187">
        <f>Q257*H257</f>
        <v>0.26562725250000002</v>
      </c>
      <c r="S257" s="187">
        <v>0</v>
      </c>
      <c r="T257" s="188">
        <f>S257*H257</f>
        <v>0</v>
      </c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R257" s="189" t="s">
        <v>217</v>
      </c>
      <c r="AT257" s="189" t="s">
        <v>161</v>
      </c>
      <c r="AU257" s="189" t="s">
        <v>166</v>
      </c>
      <c r="AY257" s="15" t="s">
        <v>158</v>
      </c>
      <c r="BE257" s="190">
        <f>IF(N257="základná",J257,0)</f>
        <v>0</v>
      </c>
      <c r="BF257" s="190">
        <f>IF(N257="znížená",J257,0)</f>
        <v>0</v>
      </c>
      <c r="BG257" s="190">
        <f>IF(N257="zákl. prenesená",J257,0)</f>
        <v>0</v>
      </c>
      <c r="BH257" s="190">
        <f>IF(N257="zníž. prenesená",J257,0)</f>
        <v>0</v>
      </c>
      <c r="BI257" s="190">
        <f>IF(N257="nulová",J257,0)</f>
        <v>0</v>
      </c>
      <c r="BJ257" s="15" t="s">
        <v>166</v>
      </c>
      <c r="BK257" s="190">
        <f>ROUND(I257*H257,2)</f>
        <v>0</v>
      </c>
      <c r="BL257" s="15" t="s">
        <v>217</v>
      </c>
      <c r="BM257" s="189" t="s">
        <v>1106</v>
      </c>
    </row>
    <row r="258" s="2" customFormat="1" ht="16.5" customHeight="1">
      <c r="A258" s="34"/>
      <c r="B258" s="176"/>
      <c r="C258" s="177" t="s">
        <v>1107</v>
      </c>
      <c r="D258" s="177" t="s">
        <v>161</v>
      </c>
      <c r="E258" s="178" t="s">
        <v>1108</v>
      </c>
      <c r="F258" s="179" t="s">
        <v>1109</v>
      </c>
      <c r="G258" s="180" t="s">
        <v>164</v>
      </c>
      <c r="H258" s="181">
        <v>2083.3510000000001</v>
      </c>
      <c r="I258" s="182"/>
      <c r="J258" s="183">
        <f>ROUND(I258*H258,2)</f>
        <v>0</v>
      </c>
      <c r="K258" s="184"/>
      <c r="L258" s="35"/>
      <c r="M258" s="185" t="s">
        <v>1</v>
      </c>
      <c r="N258" s="186" t="s">
        <v>42</v>
      </c>
      <c r="O258" s="78"/>
      <c r="P258" s="187">
        <f>O258*H258</f>
        <v>0</v>
      </c>
      <c r="Q258" s="187">
        <v>0.00012750000000000001</v>
      </c>
      <c r="R258" s="187">
        <f>Q258*H258</f>
        <v>0.26562725250000002</v>
      </c>
      <c r="S258" s="187">
        <v>0</v>
      </c>
      <c r="T258" s="188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189" t="s">
        <v>217</v>
      </c>
      <c r="AT258" s="189" t="s">
        <v>161</v>
      </c>
      <c r="AU258" s="189" t="s">
        <v>166</v>
      </c>
      <c r="AY258" s="15" t="s">
        <v>158</v>
      </c>
      <c r="BE258" s="190">
        <f>IF(N258="základná",J258,0)</f>
        <v>0</v>
      </c>
      <c r="BF258" s="190">
        <f>IF(N258="znížená",J258,0)</f>
        <v>0</v>
      </c>
      <c r="BG258" s="190">
        <f>IF(N258="zákl. prenesená",J258,0)</f>
        <v>0</v>
      </c>
      <c r="BH258" s="190">
        <f>IF(N258="zníž. prenesená",J258,0)</f>
        <v>0</v>
      </c>
      <c r="BI258" s="190">
        <f>IF(N258="nulová",J258,0)</f>
        <v>0</v>
      </c>
      <c r="BJ258" s="15" t="s">
        <v>166</v>
      </c>
      <c r="BK258" s="190">
        <f>ROUND(I258*H258,2)</f>
        <v>0</v>
      </c>
      <c r="BL258" s="15" t="s">
        <v>217</v>
      </c>
      <c r="BM258" s="189" t="s">
        <v>1110</v>
      </c>
    </row>
    <row r="259" s="2" customFormat="1" ht="16.5" customHeight="1">
      <c r="A259" s="34"/>
      <c r="B259" s="176"/>
      <c r="C259" s="177" t="s">
        <v>1111</v>
      </c>
      <c r="D259" s="177" t="s">
        <v>161</v>
      </c>
      <c r="E259" s="178" t="s">
        <v>1112</v>
      </c>
      <c r="F259" s="179" t="s">
        <v>1113</v>
      </c>
      <c r="G259" s="180" t="s">
        <v>164</v>
      </c>
      <c r="H259" s="181">
        <v>670.81799999999998</v>
      </c>
      <c r="I259" s="182"/>
      <c r="J259" s="183">
        <f>ROUND(I259*H259,2)</f>
        <v>0</v>
      </c>
      <c r="K259" s="184"/>
      <c r="L259" s="35"/>
      <c r="M259" s="185" t="s">
        <v>1</v>
      </c>
      <c r="N259" s="186" t="s">
        <v>42</v>
      </c>
      <c r="O259" s="78"/>
      <c r="P259" s="187">
        <f>O259*H259</f>
        <v>0</v>
      </c>
      <c r="Q259" s="187">
        <v>0.00015725</v>
      </c>
      <c r="R259" s="187">
        <f>Q259*H259</f>
        <v>0.1054861305</v>
      </c>
      <c r="S259" s="187">
        <v>0</v>
      </c>
      <c r="T259" s="188">
        <f>S259*H259</f>
        <v>0</v>
      </c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R259" s="189" t="s">
        <v>217</v>
      </c>
      <c r="AT259" s="189" t="s">
        <v>161</v>
      </c>
      <c r="AU259" s="189" t="s">
        <v>166</v>
      </c>
      <c r="AY259" s="15" t="s">
        <v>158</v>
      </c>
      <c r="BE259" s="190">
        <f>IF(N259="základná",J259,0)</f>
        <v>0</v>
      </c>
      <c r="BF259" s="190">
        <f>IF(N259="znížená",J259,0)</f>
        <v>0</v>
      </c>
      <c r="BG259" s="190">
        <f>IF(N259="zákl. prenesená",J259,0)</f>
        <v>0</v>
      </c>
      <c r="BH259" s="190">
        <f>IF(N259="zníž. prenesená",J259,0)</f>
        <v>0</v>
      </c>
      <c r="BI259" s="190">
        <f>IF(N259="nulová",J259,0)</f>
        <v>0</v>
      </c>
      <c r="BJ259" s="15" t="s">
        <v>166</v>
      </c>
      <c r="BK259" s="190">
        <f>ROUND(I259*H259,2)</f>
        <v>0</v>
      </c>
      <c r="BL259" s="15" t="s">
        <v>217</v>
      </c>
      <c r="BM259" s="189" t="s">
        <v>1114</v>
      </c>
    </row>
    <row r="260" s="2" customFormat="1" ht="24.15" customHeight="1">
      <c r="A260" s="34"/>
      <c r="B260" s="176"/>
      <c r="C260" s="177" t="s">
        <v>1115</v>
      </c>
      <c r="D260" s="177" t="s">
        <v>161</v>
      </c>
      <c r="E260" s="178" t="s">
        <v>1116</v>
      </c>
      <c r="F260" s="179" t="s">
        <v>1117</v>
      </c>
      <c r="G260" s="180" t="s">
        <v>164</v>
      </c>
      <c r="H260" s="181">
        <v>467.50900000000001</v>
      </c>
      <c r="I260" s="182"/>
      <c r="J260" s="183">
        <f>ROUND(I260*H260,2)</f>
        <v>0</v>
      </c>
      <c r="K260" s="184"/>
      <c r="L260" s="35"/>
      <c r="M260" s="185" t="s">
        <v>1</v>
      </c>
      <c r="N260" s="186" t="s">
        <v>42</v>
      </c>
      <c r="O260" s="78"/>
      <c r="P260" s="187">
        <f>O260*H260</f>
        <v>0</v>
      </c>
      <c r="Q260" s="187">
        <v>0.00041696000000000002</v>
      </c>
      <c r="R260" s="187">
        <f>Q260*H260</f>
        <v>0.19493255264000001</v>
      </c>
      <c r="S260" s="187">
        <v>0</v>
      </c>
      <c r="T260" s="188">
        <f>S260*H260</f>
        <v>0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189" t="s">
        <v>217</v>
      </c>
      <c r="AT260" s="189" t="s">
        <v>161</v>
      </c>
      <c r="AU260" s="189" t="s">
        <v>166</v>
      </c>
      <c r="AY260" s="15" t="s">
        <v>158</v>
      </c>
      <c r="BE260" s="190">
        <f>IF(N260="základná",J260,0)</f>
        <v>0</v>
      </c>
      <c r="BF260" s="190">
        <f>IF(N260="znížená",J260,0)</f>
        <v>0</v>
      </c>
      <c r="BG260" s="190">
        <f>IF(N260="zákl. prenesená",J260,0)</f>
        <v>0</v>
      </c>
      <c r="BH260" s="190">
        <f>IF(N260="zníž. prenesená",J260,0)</f>
        <v>0</v>
      </c>
      <c r="BI260" s="190">
        <f>IF(N260="nulová",J260,0)</f>
        <v>0</v>
      </c>
      <c r="BJ260" s="15" t="s">
        <v>166</v>
      </c>
      <c r="BK260" s="190">
        <f>ROUND(I260*H260,2)</f>
        <v>0</v>
      </c>
      <c r="BL260" s="15" t="s">
        <v>217</v>
      </c>
      <c r="BM260" s="189" t="s">
        <v>1118</v>
      </c>
    </row>
    <row r="261" s="2" customFormat="1" ht="24.15" customHeight="1">
      <c r="A261" s="34"/>
      <c r="B261" s="176"/>
      <c r="C261" s="177" t="s">
        <v>1119</v>
      </c>
      <c r="D261" s="177" t="s">
        <v>161</v>
      </c>
      <c r="E261" s="178" t="s">
        <v>1120</v>
      </c>
      <c r="F261" s="179" t="s">
        <v>1121</v>
      </c>
      <c r="G261" s="180" t="s">
        <v>164</v>
      </c>
      <c r="H261" s="181">
        <v>921.39099999999996</v>
      </c>
      <c r="I261" s="182"/>
      <c r="J261" s="183">
        <f>ROUND(I261*H261,2)</f>
        <v>0</v>
      </c>
      <c r="K261" s="184"/>
      <c r="L261" s="35"/>
      <c r="M261" s="185" t="s">
        <v>1</v>
      </c>
      <c r="N261" s="186" t="s">
        <v>42</v>
      </c>
      <c r="O261" s="78"/>
      <c r="P261" s="187">
        <f>O261*H261</f>
        <v>0</v>
      </c>
      <c r="Q261" s="187">
        <v>0.00040664</v>
      </c>
      <c r="R261" s="187">
        <f>Q261*H261</f>
        <v>0.37467443623999996</v>
      </c>
      <c r="S261" s="187">
        <v>0</v>
      </c>
      <c r="T261" s="188">
        <f>S261*H261</f>
        <v>0</v>
      </c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R261" s="189" t="s">
        <v>217</v>
      </c>
      <c r="AT261" s="189" t="s">
        <v>161</v>
      </c>
      <c r="AU261" s="189" t="s">
        <v>166</v>
      </c>
      <c r="AY261" s="15" t="s">
        <v>158</v>
      </c>
      <c r="BE261" s="190">
        <f>IF(N261="základná",J261,0)</f>
        <v>0</v>
      </c>
      <c r="BF261" s="190">
        <f>IF(N261="znížená",J261,0)</f>
        <v>0</v>
      </c>
      <c r="BG261" s="190">
        <f>IF(N261="zákl. prenesená",J261,0)</f>
        <v>0</v>
      </c>
      <c r="BH261" s="190">
        <f>IF(N261="zníž. prenesená",J261,0)</f>
        <v>0</v>
      </c>
      <c r="BI261" s="190">
        <f>IF(N261="nulová",J261,0)</f>
        <v>0</v>
      </c>
      <c r="BJ261" s="15" t="s">
        <v>166</v>
      </c>
      <c r="BK261" s="190">
        <f>ROUND(I261*H261,2)</f>
        <v>0</v>
      </c>
      <c r="BL261" s="15" t="s">
        <v>217</v>
      </c>
      <c r="BM261" s="189" t="s">
        <v>1122</v>
      </c>
    </row>
    <row r="262" s="2" customFormat="1" ht="24.15" customHeight="1">
      <c r="A262" s="34"/>
      <c r="B262" s="176"/>
      <c r="C262" s="177" t="s">
        <v>315</v>
      </c>
      <c r="D262" s="177" t="s">
        <v>161</v>
      </c>
      <c r="E262" s="178" t="s">
        <v>1123</v>
      </c>
      <c r="F262" s="179" t="s">
        <v>1124</v>
      </c>
      <c r="G262" s="180" t="s">
        <v>164</v>
      </c>
      <c r="H262" s="181">
        <v>694.45100000000002</v>
      </c>
      <c r="I262" s="182"/>
      <c r="J262" s="183">
        <f>ROUND(I262*H262,2)</f>
        <v>0</v>
      </c>
      <c r="K262" s="184"/>
      <c r="L262" s="35"/>
      <c r="M262" s="185" t="s">
        <v>1</v>
      </c>
      <c r="N262" s="186" t="s">
        <v>42</v>
      </c>
      <c r="O262" s="78"/>
      <c r="P262" s="187">
        <f>O262*H262</f>
        <v>0</v>
      </c>
      <c r="Q262" s="187">
        <v>0.0033057999999999998</v>
      </c>
      <c r="R262" s="187">
        <f>Q262*H262</f>
        <v>2.2957161157999999</v>
      </c>
      <c r="S262" s="187">
        <v>0</v>
      </c>
      <c r="T262" s="188">
        <f>S262*H262</f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189" t="s">
        <v>217</v>
      </c>
      <c r="AT262" s="189" t="s">
        <v>161</v>
      </c>
      <c r="AU262" s="189" t="s">
        <v>166</v>
      </c>
      <c r="AY262" s="15" t="s">
        <v>158</v>
      </c>
      <c r="BE262" s="190">
        <f>IF(N262="základná",J262,0)</f>
        <v>0</v>
      </c>
      <c r="BF262" s="190">
        <f>IF(N262="znížená",J262,0)</f>
        <v>0</v>
      </c>
      <c r="BG262" s="190">
        <f>IF(N262="zákl. prenesená",J262,0)</f>
        <v>0</v>
      </c>
      <c r="BH262" s="190">
        <f>IF(N262="zníž. prenesená",J262,0)</f>
        <v>0</v>
      </c>
      <c r="BI262" s="190">
        <f>IF(N262="nulová",J262,0)</f>
        <v>0</v>
      </c>
      <c r="BJ262" s="15" t="s">
        <v>166</v>
      </c>
      <c r="BK262" s="190">
        <f>ROUND(I262*H262,2)</f>
        <v>0</v>
      </c>
      <c r="BL262" s="15" t="s">
        <v>217</v>
      </c>
      <c r="BM262" s="189" t="s">
        <v>1125</v>
      </c>
    </row>
    <row r="263" s="12" customFormat="1" ht="22.8" customHeight="1">
      <c r="A263" s="12"/>
      <c r="B263" s="163"/>
      <c r="C263" s="12"/>
      <c r="D263" s="164" t="s">
        <v>75</v>
      </c>
      <c r="E263" s="174" t="s">
        <v>1126</v>
      </c>
      <c r="F263" s="174" t="s">
        <v>1127</v>
      </c>
      <c r="G263" s="12"/>
      <c r="H263" s="12"/>
      <c r="I263" s="166"/>
      <c r="J263" s="175">
        <f>BK263</f>
        <v>0</v>
      </c>
      <c r="K263" s="12"/>
      <c r="L263" s="163"/>
      <c r="M263" s="168"/>
      <c r="N263" s="169"/>
      <c r="O263" s="169"/>
      <c r="P263" s="170">
        <f>P264</f>
        <v>0</v>
      </c>
      <c r="Q263" s="169"/>
      <c r="R263" s="170">
        <f>R264</f>
        <v>0</v>
      </c>
      <c r="S263" s="169"/>
      <c r="T263" s="171">
        <f>T264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164" t="s">
        <v>166</v>
      </c>
      <c r="AT263" s="172" t="s">
        <v>75</v>
      </c>
      <c r="AU263" s="172" t="s">
        <v>84</v>
      </c>
      <c r="AY263" s="164" t="s">
        <v>158</v>
      </c>
      <c r="BK263" s="173">
        <f>BK264</f>
        <v>0</v>
      </c>
    </row>
    <row r="264" s="2" customFormat="1" ht="16.5" customHeight="1">
      <c r="A264" s="34"/>
      <c r="B264" s="176"/>
      <c r="C264" s="177" t="s">
        <v>1128</v>
      </c>
      <c r="D264" s="177" t="s">
        <v>161</v>
      </c>
      <c r="E264" s="178" t="s">
        <v>1129</v>
      </c>
      <c r="F264" s="179" t="s">
        <v>1130</v>
      </c>
      <c r="G264" s="180" t="s">
        <v>261</v>
      </c>
      <c r="H264" s="181">
        <v>1</v>
      </c>
      <c r="I264" s="182"/>
      <c r="J264" s="183">
        <f>ROUND(I264*H264,2)</f>
        <v>0</v>
      </c>
      <c r="K264" s="184"/>
      <c r="L264" s="35"/>
      <c r="M264" s="208" t="s">
        <v>1</v>
      </c>
      <c r="N264" s="209" t="s">
        <v>42</v>
      </c>
      <c r="O264" s="210"/>
      <c r="P264" s="211">
        <f>O264*H264</f>
        <v>0</v>
      </c>
      <c r="Q264" s="211">
        <v>0</v>
      </c>
      <c r="R264" s="211">
        <f>Q264*H264</f>
        <v>0</v>
      </c>
      <c r="S264" s="211">
        <v>0</v>
      </c>
      <c r="T264" s="212">
        <f>S264*H264</f>
        <v>0</v>
      </c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R264" s="189" t="s">
        <v>217</v>
      </c>
      <c r="AT264" s="189" t="s">
        <v>161</v>
      </c>
      <c r="AU264" s="189" t="s">
        <v>166</v>
      </c>
      <c r="AY264" s="15" t="s">
        <v>158</v>
      </c>
      <c r="BE264" s="190">
        <f>IF(N264="základná",J264,0)</f>
        <v>0</v>
      </c>
      <c r="BF264" s="190">
        <f>IF(N264="znížená",J264,0)</f>
        <v>0</v>
      </c>
      <c r="BG264" s="190">
        <f>IF(N264="zákl. prenesená",J264,0)</f>
        <v>0</v>
      </c>
      <c r="BH264" s="190">
        <f>IF(N264="zníž. prenesená",J264,0)</f>
        <v>0</v>
      </c>
      <c r="BI264" s="190">
        <f>IF(N264="nulová",J264,0)</f>
        <v>0</v>
      </c>
      <c r="BJ264" s="15" t="s">
        <v>166</v>
      </c>
      <c r="BK264" s="190">
        <f>ROUND(I264*H264,2)</f>
        <v>0</v>
      </c>
      <c r="BL264" s="15" t="s">
        <v>217</v>
      </c>
      <c r="BM264" s="189" t="s">
        <v>1131</v>
      </c>
    </row>
    <row r="265" s="2" customFormat="1" ht="6.96" customHeight="1">
      <c r="A265" s="34"/>
      <c r="B265" s="61"/>
      <c r="C265" s="62"/>
      <c r="D265" s="62"/>
      <c r="E265" s="62"/>
      <c r="F265" s="62"/>
      <c r="G265" s="62"/>
      <c r="H265" s="62"/>
      <c r="I265" s="62"/>
      <c r="J265" s="62"/>
      <c r="K265" s="62"/>
      <c r="L265" s="35"/>
      <c r="M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</row>
  </sheetData>
  <autoFilter ref="C132:K264"/>
  <mergeCells count="9">
    <mergeCell ref="E7:H7"/>
    <mergeCell ref="E9:H9"/>
    <mergeCell ref="E18:H18"/>
    <mergeCell ref="E27:H27"/>
    <mergeCell ref="E85:H85"/>
    <mergeCell ref="E87:H87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106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76</v>
      </c>
    </row>
    <row r="4" s="1" customFormat="1" ht="24.96" customHeight="1">
      <c r="B4" s="18"/>
      <c r="D4" s="19" t="s">
        <v>128</v>
      </c>
      <c r="L4" s="18"/>
      <c r="M4" s="121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22" t="str">
        <f>'Rekapitulácia stavby'!K6</f>
        <v>Obnova bytového domu Mikovíniho 9, 11, Bratislava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129</v>
      </c>
      <c r="E8" s="34"/>
      <c r="F8" s="34"/>
      <c r="G8" s="34"/>
      <c r="H8" s="34"/>
      <c r="I8" s="34"/>
      <c r="J8" s="34"/>
      <c r="K8" s="34"/>
      <c r="L8" s="56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8" t="s">
        <v>1132</v>
      </c>
      <c r="F9" s="34"/>
      <c r="G9" s="34"/>
      <c r="H9" s="34"/>
      <c r="I9" s="34"/>
      <c r="J9" s="34"/>
      <c r="K9" s="34"/>
      <c r="L9" s="56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6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6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70" t="str">
        <f>'Rekapitulácia stavby'!AN8</f>
        <v>21. 10. 2025</v>
      </c>
      <c r="K12" s="34"/>
      <c r="L12" s="56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6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6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6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6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6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6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6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6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">
        <v>1</v>
      </c>
      <c r="K23" s="34"/>
      <c r="L23" s="56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">
        <v>33</v>
      </c>
      <c r="F24" s="34"/>
      <c r="G24" s="34"/>
      <c r="H24" s="34"/>
      <c r="I24" s="28" t="s">
        <v>26</v>
      </c>
      <c r="J24" s="23" t="s">
        <v>1</v>
      </c>
      <c r="K24" s="34"/>
      <c r="L24" s="56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6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6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23"/>
      <c r="B27" s="124"/>
      <c r="C27" s="123"/>
      <c r="D27" s="123"/>
      <c r="E27" s="32" t="s">
        <v>1</v>
      </c>
      <c r="F27" s="32"/>
      <c r="G27" s="32"/>
      <c r="H27" s="32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6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91"/>
      <c r="E29" s="91"/>
      <c r="F29" s="91"/>
      <c r="G29" s="91"/>
      <c r="H29" s="91"/>
      <c r="I29" s="91"/>
      <c r="J29" s="91"/>
      <c r="K29" s="91"/>
      <c r="L29" s="56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26" t="s">
        <v>36</v>
      </c>
      <c r="E30" s="34"/>
      <c r="F30" s="34"/>
      <c r="G30" s="34"/>
      <c r="H30" s="34"/>
      <c r="I30" s="34"/>
      <c r="J30" s="97">
        <f>ROUND(J123, 2)</f>
        <v>0</v>
      </c>
      <c r="K30" s="34"/>
      <c r="L30" s="56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91"/>
      <c r="E31" s="91"/>
      <c r="F31" s="91"/>
      <c r="G31" s="91"/>
      <c r="H31" s="91"/>
      <c r="I31" s="91"/>
      <c r="J31" s="91"/>
      <c r="K31" s="91"/>
      <c r="L31" s="56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38</v>
      </c>
      <c r="G32" s="34"/>
      <c r="H32" s="34"/>
      <c r="I32" s="39" t="s">
        <v>37</v>
      </c>
      <c r="J32" s="39" t="s">
        <v>39</v>
      </c>
      <c r="K32" s="34"/>
      <c r="L32" s="56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7" t="s">
        <v>40</v>
      </c>
      <c r="E33" s="41" t="s">
        <v>41</v>
      </c>
      <c r="F33" s="128">
        <f>ROUND((SUM(BE123:BE172)),  2)</f>
        <v>0</v>
      </c>
      <c r="G33" s="129"/>
      <c r="H33" s="129"/>
      <c r="I33" s="130">
        <v>0.23000000000000001</v>
      </c>
      <c r="J33" s="128">
        <f>ROUND(((SUM(BE123:BE172))*I33),  2)</f>
        <v>0</v>
      </c>
      <c r="K33" s="34"/>
      <c r="L33" s="56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41" t="s">
        <v>42</v>
      </c>
      <c r="F34" s="128">
        <f>ROUND((SUM(BF123:BF172)),  2)</f>
        <v>0</v>
      </c>
      <c r="G34" s="129"/>
      <c r="H34" s="129"/>
      <c r="I34" s="130">
        <v>0.23000000000000001</v>
      </c>
      <c r="J34" s="128">
        <f>ROUND(((SUM(BF123:BF172))*I34),  2)</f>
        <v>0</v>
      </c>
      <c r="K34" s="34"/>
      <c r="L34" s="56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43</v>
      </c>
      <c r="F35" s="131">
        <f>ROUND((SUM(BG123:BG172)),  2)</f>
        <v>0</v>
      </c>
      <c r="G35" s="34"/>
      <c r="H35" s="34"/>
      <c r="I35" s="132">
        <v>0.23000000000000001</v>
      </c>
      <c r="J35" s="131">
        <f>0</f>
        <v>0</v>
      </c>
      <c r="K35" s="34"/>
      <c r="L35" s="56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44</v>
      </c>
      <c r="F36" s="131">
        <f>ROUND((SUM(BH123:BH172)),  2)</f>
        <v>0</v>
      </c>
      <c r="G36" s="34"/>
      <c r="H36" s="34"/>
      <c r="I36" s="132">
        <v>0.23000000000000001</v>
      </c>
      <c r="J36" s="131">
        <f>0</f>
        <v>0</v>
      </c>
      <c r="K36" s="34"/>
      <c r="L36" s="56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45</v>
      </c>
      <c r="F37" s="128">
        <f>ROUND((SUM(BI123:BI172)),  2)</f>
        <v>0</v>
      </c>
      <c r="G37" s="129"/>
      <c r="H37" s="129"/>
      <c r="I37" s="130">
        <v>0</v>
      </c>
      <c r="J37" s="128">
        <f>0</f>
        <v>0</v>
      </c>
      <c r="K37" s="34"/>
      <c r="L37" s="56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6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33"/>
      <c r="D39" s="134" t="s">
        <v>46</v>
      </c>
      <c r="E39" s="82"/>
      <c r="F39" s="82"/>
      <c r="G39" s="135" t="s">
        <v>47</v>
      </c>
      <c r="H39" s="136" t="s">
        <v>48</v>
      </c>
      <c r="I39" s="82"/>
      <c r="J39" s="137">
        <f>SUM(J30:J37)</f>
        <v>0</v>
      </c>
      <c r="K39" s="138"/>
      <c r="L39" s="56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6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9" t="s">
        <v>51</v>
      </c>
      <c r="E61" s="37"/>
      <c r="F61" s="139" t="s">
        <v>52</v>
      </c>
      <c r="G61" s="59" t="s">
        <v>51</v>
      </c>
      <c r="H61" s="37"/>
      <c r="I61" s="37"/>
      <c r="J61" s="140" t="s">
        <v>52</v>
      </c>
      <c r="K61" s="37"/>
      <c r="L61" s="56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9" t="s">
        <v>51</v>
      </c>
      <c r="E76" s="37"/>
      <c r="F76" s="139" t="s">
        <v>52</v>
      </c>
      <c r="G76" s="59" t="s">
        <v>51</v>
      </c>
      <c r="H76" s="37"/>
      <c r="I76" s="37"/>
      <c r="J76" s="140" t="s">
        <v>52</v>
      </c>
      <c r="K76" s="37"/>
      <c r="L76" s="56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131</v>
      </c>
      <c r="D82" s="34"/>
      <c r="E82" s="34"/>
      <c r="F82" s="34"/>
      <c r="G82" s="34"/>
      <c r="H82" s="34"/>
      <c r="I82" s="34"/>
      <c r="J82" s="34"/>
      <c r="K82" s="34"/>
      <c r="L82" s="56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6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6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22" t="str">
        <f>E7</f>
        <v>Obnova bytového domu Mikovíniho 9, 11, Bratislava</v>
      </c>
      <c r="F85" s="28"/>
      <c r="G85" s="28"/>
      <c r="H85" s="28"/>
      <c r="I85" s="34"/>
      <c r="J85" s="34"/>
      <c r="K85" s="34"/>
      <c r="L85" s="56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129</v>
      </c>
      <c r="D86" s="34"/>
      <c r="E86" s="34"/>
      <c r="F86" s="34"/>
      <c r="G86" s="34"/>
      <c r="H86" s="34"/>
      <c r="I86" s="34"/>
      <c r="J86" s="34"/>
      <c r="K86" s="34"/>
      <c r="L86" s="56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8" t="str">
        <f>E9</f>
        <v>08 - Výmena brán a okien spol. priestorov</v>
      </c>
      <c r="F87" s="34"/>
      <c r="G87" s="34"/>
      <c r="H87" s="34"/>
      <c r="I87" s="34"/>
      <c r="J87" s="34"/>
      <c r="K87" s="34"/>
      <c r="L87" s="56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6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19</v>
      </c>
      <c r="D89" s="34"/>
      <c r="E89" s="34"/>
      <c r="F89" s="23" t="str">
        <f>F12</f>
        <v>Mikovíniho 9, 11, Bratislava</v>
      </c>
      <c r="G89" s="34"/>
      <c r="H89" s="34"/>
      <c r="I89" s="28" t="s">
        <v>21</v>
      </c>
      <c r="J89" s="70" t="str">
        <f>IF(J12="","",J12)</f>
        <v>21. 10. 2025</v>
      </c>
      <c r="K89" s="34"/>
      <c r="L89" s="56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6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25.65" customHeight="1">
      <c r="A91" s="34"/>
      <c r="B91" s="35"/>
      <c r="C91" s="28" t="s">
        <v>23</v>
      </c>
      <c r="D91" s="34"/>
      <c r="E91" s="34"/>
      <c r="F91" s="23" t="str">
        <f>E15</f>
        <v>Bytové družstvo BA III, Kominárska 6, BA - správca</v>
      </c>
      <c r="G91" s="34"/>
      <c r="H91" s="34"/>
      <c r="I91" s="28" t="s">
        <v>29</v>
      </c>
      <c r="J91" s="32" t="str">
        <f>E21</f>
        <v>PF7 s.r.o., Teslova 1, 821 02 Bratislava</v>
      </c>
      <c r="K91" s="34"/>
      <c r="L91" s="56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25.6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>Ing. Hladíková, Ing. Žarnovický</v>
      </c>
      <c r="K92" s="34"/>
      <c r="L92" s="56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6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41" t="s">
        <v>132</v>
      </c>
      <c r="D94" s="133"/>
      <c r="E94" s="133"/>
      <c r="F94" s="133"/>
      <c r="G94" s="133"/>
      <c r="H94" s="133"/>
      <c r="I94" s="133"/>
      <c r="J94" s="142" t="s">
        <v>133</v>
      </c>
      <c r="K94" s="133"/>
      <c r="L94" s="56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43" t="s">
        <v>134</v>
      </c>
      <c r="D96" s="34"/>
      <c r="E96" s="34"/>
      <c r="F96" s="34"/>
      <c r="G96" s="34"/>
      <c r="H96" s="34"/>
      <c r="I96" s="34"/>
      <c r="J96" s="97">
        <f>J123</f>
        <v>0</v>
      </c>
      <c r="K96" s="34"/>
      <c r="L96" s="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135</v>
      </c>
    </row>
    <row r="97" s="9" customFormat="1" ht="24.96" customHeight="1">
      <c r="A97" s="9"/>
      <c r="B97" s="144"/>
      <c r="C97" s="9"/>
      <c r="D97" s="145" t="s">
        <v>136</v>
      </c>
      <c r="E97" s="146"/>
      <c r="F97" s="146"/>
      <c r="G97" s="146"/>
      <c r="H97" s="146"/>
      <c r="I97" s="146"/>
      <c r="J97" s="147">
        <f>J124</f>
        <v>0</v>
      </c>
      <c r="K97" s="9"/>
      <c r="L97" s="14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8"/>
      <c r="C98" s="10"/>
      <c r="D98" s="149" t="s">
        <v>137</v>
      </c>
      <c r="E98" s="150"/>
      <c r="F98" s="150"/>
      <c r="G98" s="150"/>
      <c r="H98" s="150"/>
      <c r="I98" s="150"/>
      <c r="J98" s="151">
        <f>J125</f>
        <v>0</v>
      </c>
      <c r="K98" s="10"/>
      <c r="L98" s="14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8"/>
      <c r="C99" s="10"/>
      <c r="D99" s="149" t="s">
        <v>138</v>
      </c>
      <c r="E99" s="150"/>
      <c r="F99" s="150"/>
      <c r="G99" s="150"/>
      <c r="H99" s="150"/>
      <c r="I99" s="150"/>
      <c r="J99" s="151">
        <f>J127</f>
        <v>0</v>
      </c>
      <c r="K99" s="10"/>
      <c r="L99" s="14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8"/>
      <c r="C100" s="10"/>
      <c r="D100" s="149" t="s">
        <v>139</v>
      </c>
      <c r="E100" s="150"/>
      <c r="F100" s="150"/>
      <c r="G100" s="150"/>
      <c r="H100" s="150"/>
      <c r="I100" s="150"/>
      <c r="J100" s="151">
        <f>J143</f>
        <v>0</v>
      </c>
      <c r="K100" s="10"/>
      <c r="L100" s="14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44"/>
      <c r="C101" s="9"/>
      <c r="D101" s="145" t="s">
        <v>140</v>
      </c>
      <c r="E101" s="146"/>
      <c r="F101" s="146"/>
      <c r="G101" s="146"/>
      <c r="H101" s="146"/>
      <c r="I101" s="146"/>
      <c r="J101" s="147">
        <f>J145</f>
        <v>0</v>
      </c>
      <c r="K101" s="9"/>
      <c r="L101" s="14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8"/>
      <c r="C102" s="10"/>
      <c r="D102" s="149" t="s">
        <v>818</v>
      </c>
      <c r="E102" s="150"/>
      <c r="F102" s="150"/>
      <c r="G102" s="150"/>
      <c r="H102" s="150"/>
      <c r="I102" s="150"/>
      <c r="J102" s="151">
        <f>J146</f>
        <v>0</v>
      </c>
      <c r="K102" s="10"/>
      <c r="L102" s="14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8"/>
      <c r="C103" s="10"/>
      <c r="D103" s="149" t="s">
        <v>142</v>
      </c>
      <c r="E103" s="150"/>
      <c r="F103" s="150"/>
      <c r="G103" s="150"/>
      <c r="H103" s="150"/>
      <c r="I103" s="150"/>
      <c r="J103" s="151">
        <f>J166</f>
        <v>0</v>
      </c>
      <c r="K103" s="10"/>
      <c r="L103" s="14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6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56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63"/>
      <c r="C109" s="64"/>
      <c r="D109" s="64"/>
      <c r="E109" s="64"/>
      <c r="F109" s="64"/>
      <c r="G109" s="64"/>
      <c r="H109" s="64"/>
      <c r="I109" s="64"/>
      <c r="J109" s="64"/>
      <c r="K109" s="64"/>
      <c r="L109" s="56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144</v>
      </c>
      <c r="D110" s="34"/>
      <c r="E110" s="34"/>
      <c r="F110" s="34"/>
      <c r="G110" s="34"/>
      <c r="H110" s="34"/>
      <c r="I110" s="34"/>
      <c r="J110" s="34"/>
      <c r="K110" s="34"/>
      <c r="L110" s="56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6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15</v>
      </c>
      <c r="D112" s="34"/>
      <c r="E112" s="34"/>
      <c r="F112" s="34"/>
      <c r="G112" s="34"/>
      <c r="H112" s="34"/>
      <c r="I112" s="34"/>
      <c r="J112" s="34"/>
      <c r="K112" s="34"/>
      <c r="L112" s="56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6.5" customHeight="1">
      <c r="A113" s="34"/>
      <c r="B113" s="35"/>
      <c r="C113" s="34"/>
      <c r="D113" s="34"/>
      <c r="E113" s="122" t="str">
        <f>E7</f>
        <v>Obnova bytového domu Mikovíniho 9, 11, Bratislava</v>
      </c>
      <c r="F113" s="28"/>
      <c r="G113" s="28"/>
      <c r="H113" s="28"/>
      <c r="I113" s="34"/>
      <c r="J113" s="34"/>
      <c r="K113" s="34"/>
      <c r="L113" s="56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129</v>
      </c>
      <c r="D114" s="34"/>
      <c r="E114" s="34"/>
      <c r="F114" s="34"/>
      <c r="G114" s="34"/>
      <c r="H114" s="34"/>
      <c r="I114" s="34"/>
      <c r="J114" s="34"/>
      <c r="K114" s="34"/>
      <c r="L114" s="56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6.5" customHeight="1">
      <c r="A115" s="34"/>
      <c r="B115" s="35"/>
      <c r="C115" s="34"/>
      <c r="D115" s="34"/>
      <c r="E115" s="68" t="str">
        <f>E9</f>
        <v>08 - Výmena brán a okien spol. priestorov</v>
      </c>
      <c r="F115" s="34"/>
      <c r="G115" s="34"/>
      <c r="H115" s="34"/>
      <c r="I115" s="34"/>
      <c r="J115" s="34"/>
      <c r="K115" s="34"/>
      <c r="L115" s="56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6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19</v>
      </c>
      <c r="D117" s="34"/>
      <c r="E117" s="34"/>
      <c r="F117" s="23" t="str">
        <f>F12</f>
        <v>Mikovíniho 9, 11, Bratislava</v>
      </c>
      <c r="G117" s="34"/>
      <c r="H117" s="34"/>
      <c r="I117" s="28" t="s">
        <v>21</v>
      </c>
      <c r="J117" s="70" t="str">
        <f>IF(J12="","",J12)</f>
        <v>21. 10. 2025</v>
      </c>
      <c r="K117" s="34"/>
      <c r="L117" s="56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6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25.65" customHeight="1">
      <c r="A119" s="34"/>
      <c r="B119" s="35"/>
      <c r="C119" s="28" t="s">
        <v>23</v>
      </c>
      <c r="D119" s="34"/>
      <c r="E119" s="34"/>
      <c r="F119" s="23" t="str">
        <f>E15</f>
        <v>Bytové družstvo BA III, Kominárska 6, BA - správca</v>
      </c>
      <c r="G119" s="34"/>
      <c r="H119" s="34"/>
      <c r="I119" s="28" t="s">
        <v>29</v>
      </c>
      <c r="J119" s="32" t="str">
        <f>E21</f>
        <v>PF7 s.r.o., Teslova 1, 821 02 Bratislava</v>
      </c>
      <c r="K119" s="34"/>
      <c r="L119" s="56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25.65" customHeight="1">
      <c r="A120" s="34"/>
      <c r="B120" s="35"/>
      <c r="C120" s="28" t="s">
        <v>27</v>
      </c>
      <c r="D120" s="34"/>
      <c r="E120" s="34"/>
      <c r="F120" s="23" t="str">
        <f>IF(E18="","",E18)</f>
        <v>Vyplň údaj</v>
      </c>
      <c r="G120" s="34"/>
      <c r="H120" s="34"/>
      <c r="I120" s="28" t="s">
        <v>32</v>
      </c>
      <c r="J120" s="32" t="str">
        <f>E24</f>
        <v>Ing. Hladíková, Ing. Žarnovický</v>
      </c>
      <c r="K120" s="34"/>
      <c r="L120" s="56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0.32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6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1" customFormat="1" ht="29.28" customHeight="1">
      <c r="A122" s="152"/>
      <c r="B122" s="153"/>
      <c r="C122" s="154" t="s">
        <v>145</v>
      </c>
      <c r="D122" s="155" t="s">
        <v>61</v>
      </c>
      <c r="E122" s="155" t="s">
        <v>57</v>
      </c>
      <c r="F122" s="155" t="s">
        <v>58</v>
      </c>
      <c r="G122" s="155" t="s">
        <v>146</v>
      </c>
      <c r="H122" s="155" t="s">
        <v>147</v>
      </c>
      <c r="I122" s="155" t="s">
        <v>148</v>
      </c>
      <c r="J122" s="156" t="s">
        <v>133</v>
      </c>
      <c r="K122" s="157" t="s">
        <v>149</v>
      </c>
      <c r="L122" s="158"/>
      <c r="M122" s="87" t="s">
        <v>1</v>
      </c>
      <c r="N122" s="88" t="s">
        <v>40</v>
      </c>
      <c r="O122" s="88" t="s">
        <v>150</v>
      </c>
      <c r="P122" s="88" t="s">
        <v>151</v>
      </c>
      <c r="Q122" s="88" t="s">
        <v>152</v>
      </c>
      <c r="R122" s="88" t="s">
        <v>153</v>
      </c>
      <c r="S122" s="88" t="s">
        <v>154</v>
      </c>
      <c r="T122" s="89" t="s">
        <v>155</v>
      </c>
      <c r="U122" s="152"/>
      <c r="V122" s="152"/>
      <c r="W122" s="152"/>
      <c r="X122" s="152"/>
      <c r="Y122" s="152"/>
      <c r="Z122" s="152"/>
      <c r="AA122" s="152"/>
      <c r="AB122" s="152"/>
      <c r="AC122" s="152"/>
      <c r="AD122" s="152"/>
      <c r="AE122" s="152"/>
    </row>
    <row r="123" s="2" customFormat="1" ht="22.8" customHeight="1">
      <c r="A123" s="34"/>
      <c r="B123" s="35"/>
      <c r="C123" s="94" t="s">
        <v>134</v>
      </c>
      <c r="D123" s="34"/>
      <c r="E123" s="34"/>
      <c r="F123" s="34"/>
      <c r="G123" s="34"/>
      <c r="H123" s="34"/>
      <c r="I123" s="34"/>
      <c r="J123" s="159">
        <f>BK123</f>
        <v>0</v>
      </c>
      <c r="K123" s="34"/>
      <c r="L123" s="35"/>
      <c r="M123" s="90"/>
      <c r="N123" s="74"/>
      <c r="O123" s="91"/>
      <c r="P123" s="160">
        <f>P124+P145</f>
        <v>0</v>
      </c>
      <c r="Q123" s="91"/>
      <c r="R123" s="160">
        <f>R124+R145</f>
        <v>4.3360869600000003</v>
      </c>
      <c r="S123" s="91"/>
      <c r="T123" s="161">
        <f>T124+T145</f>
        <v>5.0225999999999997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T123" s="15" t="s">
        <v>75</v>
      </c>
      <c r="AU123" s="15" t="s">
        <v>135</v>
      </c>
      <c r="BK123" s="162">
        <f>BK124+BK145</f>
        <v>0</v>
      </c>
    </row>
    <row r="124" s="12" customFormat="1" ht="25.92" customHeight="1">
      <c r="A124" s="12"/>
      <c r="B124" s="163"/>
      <c r="C124" s="12"/>
      <c r="D124" s="164" t="s">
        <v>75</v>
      </c>
      <c r="E124" s="165" t="s">
        <v>156</v>
      </c>
      <c r="F124" s="165" t="s">
        <v>157</v>
      </c>
      <c r="G124" s="12"/>
      <c r="H124" s="12"/>
      <c r="I124" s="166"/>
      <c r="J124" s="167">
        <f>BK124</f>
        <v>0</v>
      </c>
      <c r="K124" s="12"/>
      <c r="L124" s="163"/>
      <c r="M124" s="168"/>
      <c r="N124" s="169"/>
      <c r="O124" s="169"/>
      <c r="P124" s="170">
        <f>P125+P127+P143</f>
        <v>0</v>
      </c>
      <c r="Q124" s="169"/>
      <c r="R124" s="170">
        <f>R125+R127+R143</f>
        <v>1.1486349600000001</v>
      </c>
      <c r="S124" s="169"/>
      <c r="T124" s="171">
        <f>T125+T127+T143</f>
        <v>5.0225999999999997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64" t="s">
        <v>84</v>
      </c>
      <c r="AT124" s="172" t="s">
        <v>75</v>
      </c>
      <c r="AU124" s="172" t="s">
        <v>76</v>
      </c>
      <c r="AY124" s="164" t="s">
        <v>158</v>
      </c>
      <c r="BK124" s="173">
        <f>BK125+BK127+BK143</f>
        <v>0</v>
      </c>
    </row>
    <row r="125" s="12" customFormat="1" ht="22.8" customHeight="1">
      <c r="A125" s="12"/>
      <c r="B125" s="163"/>
      <c r="C125" s="12"/>
      <c r="D125" s="164" t="s">
        <v>75</v>
      </c>
      <c r="E125" s="174" t="s">
        <v>159</v>
      </c>
      <c r="F125" s="174" t="s">
        <v>160</v>
      </c>
      <c r="G125" s="12"/>
      <c r="H125" s="12"/>
      <c r="I125" s="166"/>
      <c r="J125" s="175">
        <f>BK125</f>
        <v>0</v>
      </c>
      <c r="K125" s="12"/>
      <c r="L125" s="163"/>
      <c r="M125" s="168"/>
      <c r="N125" s="169"/>
      <c r="O125" s="169"/>
      <c r="P125" s="170">
        <f>P126</f>
        <v>0</v>
      </c>
      <c r="Q125" s="169"/>
      <c r="R125" s="170">
        <f>R126</f>
        <v>1.1486349600000001</v>
      </c>
      <c r="S125" s="169"/>
      <c r="T125" s="171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64" t="s">
        <v>84</v>
      </c>
      <c r="AT125" s="172" t="s">
        <v>75</v>
      </c>
      <c r="AU125" s="172" t="s">
        <v>84</v>
      </c>
      <c r="AY125" s="164" t="s">
        <v>158</v>
      </c>
      <c r="BK125" s="173">
        <f>BK126</f>
        <v>0</v>
      </c>
    </row>
    <row r="126" s="2" customFormat="1" ht="24.15" customHeight="1">
      <c r="A126" s="34"/>
      <c r="B126" s="176"/>
      <c r="C126" s="177" t="s">
        <v>84</v>
      </c>
      <c r="D126" s="177" t="s">
        <v>161</v>
      </c>
      <c r="E126" s="178" t="s">
        <v>854</v>
      </c>
      <c r="F126" s="179" t="s">
        <v>855</v>
      </c>
      <c r="G126" s="180" t="s">
        <v>188</v>
      </c>
      <c r="H126" s="181">
        <v>410.51999999999998</v>
      </c>
      <c r="I126" s="182"/>
      <c r="J126" s="183">
        <f>ROUND(I126*H126,2)</f>
        <v>0</v>
      </c>
      <c r="K126" s="184"/>
      <c r="L126" s="35"/>
      <c r="M126" s="185" t="s">
        <v>1</v>
      </c>
      <c r="N126" s="186" t="s">
        <v>42</v>
      </c>
      <c r="O126" s="78"/>
      <c r="P126" s="187">
        <f>O126*H126</f>
        <v>0</v>
      </c>
      <c r="Q126" s="187">
        <v>0.0027980000000000001</v>
      </c>
      <c r="R126" s="187">
        <f>Q126*H126</f>
        <v>1.1486349600000001</v>
      </c>
      <c r="S126" s="187">
        <v>0</v>
      </c>
      <c r="T126" s="188">
        <f>S126*H126</f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9" t="s">
        <v>165</v>
      </c>
      <c r="AT126" s="189" t="s">
        <v>161</v>
      </c>
      <c r="AU126" s="189" t="s">
        <v>166</v>
      </c>
      <c r="AY126" s="15" t="s">
        <v>158</v>
      </c>
      <c r="BE126" s="190">
        <f>IF(N126="základná",J126,0)</f>
        <v>0</v>
      </c>
      <c r="BF126" s="190">
        <f>IF(N126="znížená",J126,0)</f>
        <v>0</v>
      </c>
      <c r="BG126" s="190">
        <f>IF(N126="zákl. prenesená",J126,0)</f>
        <v>0</v>
      </c>
      <c r="BH126" s="190">
        <f>IF(N126="zníž. prenesená",J126,0)</f>
        <v>0</v>
      </c>
      <c r="BI126" s="190">
        <f>IF(N126="nulová",J126,0)</f>
        <v>0</v>
      </c>
      <c r="BJ126" s="15" t="s">
        <v>166</v>
      </c>
      <c r="BK126" s="190">
        <f>ROUND(I126*H126,2)</f>
        <v>0</v>
      </c>
      <c r="BL126" s="15" t="s">
        <v>165</v>
      </c>
      <c r="BM126" s="189" t="s">
        <v>1133</v>
      </c>
    </row>
    <row r="127" s="12" customFormat="1" ht="22.8" customHeight="1">
      <c r="A127" s="12"/>
      <c r="B127" s="163"/>
      <c r="C127" s="12"/>
      <c r="D127" s="164" t="s">
        <v>75</v>
      </c>
      <c r="E127" s="174" t="s">
        <v>194</v>
      </c>
      <c r="F127" s="174" t="s">
        <v>216</v>
      </c>
      <c r="G127" s="12"/>
      <c r="H127" s="12"/>
      <c r="I127" s="166"/>
      <c r="J127" s="175">
        <f>BK127</f>
        <v>0</v>
      </c>
      <c r="K127" s="12"/>
      <c r="L127" s="163"/>
      <c r="M127" s="168"/>
      <c r="N127" s="169"/>
      <c r="O127" s="169"/>
      <c r="P127" s="170">
        <f>SUM(P128:P142)</f>
        <v>0</v>
      </c>
      <c r="Q127" s="169"/>
      <c r="R127" s="170">
        <f>SUM(R128:R142)</f>
        <v>0</v>
      </c>
      <c r="S127" s="169"/>
      <c r="T127" s="171">
        <f>SUM(T128:T142)</f>
        <v>5.0225999999999997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64" t="s">
        <v>84</v>
      </c>
      <c r="AT127" s="172" t="s">
        <v>75</v>
      </c>
      <c r="AU127" s="172" t="s">
        <v>84</v>
      </c>
      <c r="AY127" s="164" t="s">
        <v>158</v>
      </c>
      <c r="BK127" s="173">
        <f>SUM(BK128:BK142)</f>
        <v>0</v>
      </c>
    </row>
    <row r="128" s="2" customFormat="1" ht="24.15" customHeight="1">
      <c r="A128" s="34"/>
      <c r="B128" s="176"/>
      <c r="C128" s="177" t="s">
        <v>166</v>
      </c>
      <c r="D128" s="177" t="s">
        <v>161</v>
      </c>
      <c r="E128" s="178" t="s">
        <v>1134</v>
      </c>
      <c r="F128" s="179" t="s">
        <v>1135</v>
      </c>
      <c r="G128" s="180" t="s">
        <v>261</v>
      </c>
      <c r="H128" s="181">
        <v>54</v>
      </c>
      <c r="I128" s="182"/>
      <c r="J128" s="183">
        <f>ROUND(I128*H128,2)</f>
        <v>0</v>
      </c>
      <c r="K128" s="184"/>
      <c r="L128" s="35"/>
      <c r="M128" s="185" t="s">
        <v>1</v>
      </c>
      <c r="N128" s="186" t="s">
        <v>42</v>
      </c>
      <c r="O128" s="78"/>
      <c r="P128" s="187">
        <f>O128*H128</f>
        <v>0</v>
      </c>
      <c r="Q128" s="187">
        <v>0</v>
      </c>
      <c r="R128" s="187">
        <f>Q128*H128</f>
        <v>0</v>
      </c>
      <c r="S128" s="187">
        <v>0.014999999999999999</v>
      </c>
      <c r="T128" s="188">
        <f>S128*H128</f>
        <v>0.80999999999999994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9" t="s">
        <v>165</v>
      </c>
      <c r="AT128" s="189" t="s">
        <v>161</v>
      </c>
      <c r="AU128" s="189" t="s">
        <v>166</v>
      </c>
      <c r="AY128" s="15" t="s">
        <v>158</v>
      </c>
      <c r="BE128" s="190">
        <f>IF(N128="základná",J128,0)</f>
        <v>0</v>
      </c>
      <c r="BF128" s="190">
        <f>IF(N128="znížená",J128,0)</f>
        <v>0</v>
      </c>
      <c r="BG128" s="190">
        <f>IF(N128="zákl. prenesená",J128,0)</f>
        <v>0</v>
      </c>
      <c r="BH128" s="190">
        <f>IF(N128="zníž. prenesená",J128,0)</f>
        <v>0</v>
      </c>
      <c r="BI128" s="190">
        <f>IF(N128="nulová",J128,0)</f>
        <v>0</v>
      </c>
      <c r="BJ128" s="15" t="s">
        <v>166</v>
      </c>
      <c r="BK128" s="190">
        <f>ROUND(I128*H128,2)</f>
        <v>0</v>
      </c>
      <c r="BL128" s="15" t="s">
        <v>165</v>
      </c>
      <c r="BM128" s="189" t="s">
        <v>1136</v>
      </c>
    </row>
    <row r="129" s="2" customFormat="1" ht="21.75" customHeight="1">
      <c r="A129" s="34"/>
      <c r="B129" s="176"/>
      <c r="C129" s="177" t="s">
        <v>171</v>
      </c>
      <c r="D129" s="177" t="s">
        <v>161</v>
      </c>
      <c r="E129" s="178" t="s">
        <v>1137</v>
      </c>
      <c r="F129" s="179" t="s">
        <v>1138</v>
      </c>
      <c r="G129" s="180" t="s">
        <v>261</v>
      </c>
      <c r="H129" s="181">
        <v>32</v>
      </c>
      <c r="I129" s="182"/>
      <c r="J129" s="183">
        <f>ROUND(I129*H129,2)</f>
        <v>0</v>
      </c>
      <c r="K129" s="184"/>
      <c r="L129" s="35"/>
      <c r="M129" s="185" t="s">
        <v>1</v>
      </c>
      <c r="N129" s="186" t="s">
        <v>42</v>
      </c>
      <c r="O129" s="78"/>
      <c r="P129" s="187">
        <f>O129*H129</f>
        <v>0</v>
      </c>
      <c r="Q129" s="187">
        <v>0</v>
      </c>
      <c r="R129" s="187">
        <f>Q129*H129</f>
        <v>0</v>
      </c>
      <c r="S129" s="187">
        <v>0.059999999999999998</v>
      </c>
      <c r="T129" s="188">
        <f>S129*H129</f>
        <v>1.9199999999999999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9" t="s">
        <v>165</v>
      </c>
      <c r="AT129" s="189" t="s">
        <v>161</v>
      </c>
      <c r="AU129" s="189" t="s">
        <v>166</v>
      </c>
      <c r="AY129" s="15" t="s">
        <v>158</v>
      </c>
      <c r="BE129" s="190">
        <f>IF(N129="základná",J129,0)</f>
        <v>0</v>
      </c>
      <c r="BF129" s="190">
        <f>IF(N129="znížená",J129,0)</f>
        <v>0</v>
      </c>
      <c r="BG129" s="190">
        <f>IF(N129="zákl. prenesená",J129,0)</f>
        <v>0</v>
      </c>
      <c r="BH129" s="190">
        <f>IF(N129="zníž. prenesená",J129,0)</f>
        <v>0</v>
      </c>
      <c r="BI129" s="190">
        <f>IF(N129="nulová",J129,0)</f>
        <v>0</v>
      </c>
      <c r="BJ129" s="15" t="s">
        <v>166</v>
      </c>
      <c r="BK129" s="190">
        <f>ROUND(I129*H129,2)</f>
        <v>0</v>
      </c>
      <c r="BL129" s="15" t="s">
        <v>165</v>
      </c>
      <c r="BM129" s="189" t="s">
        <v>1139</v>
      </c>
    </row>
    <row r="130" s="2" customFormat="1" ht="24.15" customHeight="1">
      <c r="A130" s="34"/>
      <c r="B130" s="176"/>
      <c r="C130" s="177" t="s">
        <v>165</v>
      </c>
      <c r="D130" s="177" t="s">
        <v>161</v>
      </c>
      <c r="E130" s="178" t="s">
        <v>1140</v>
      </c>
      <c r="F130" s="179" t="s">
        <v>1141</v>
      </c>
      <c r="G130" s="180" t="s">
        <v>261</v>
      </c>
      <c r="H130" s="181">
        <v>4</v>
      </c>
      <c r="I130" s="182"/>
      <c r="J130" s="183">
        <f>ROUND(I130*H130,2)</f>
        <v>0</v>
      </c>
      <c r="K130" s="184"/>
      <c r="L130" s="35"/>
      <c r="M130" s="185" t="s">
        <v>1</v>
      </c>
      <c r="N130" s="186" t="s">
        <v>42</v>
      </c>
      <c r="O130" s="78"/>
      <c r="P130" s="187">
        <f>O130*H130</f>
        <v>0</v>
      </c>
      <c r="Q130" s="187">
        <v>0</v>
      </c>
      <c r="R130" s="187">
        <f>Q130*H130</f>
        <v>0</v>
      </c>
      <c r="S130" s="187">
        <v>0.029999999999999999</v>
      </c>
      <c r="T130" s="188">
        <f>S130*H130</f>
        <v>0.12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9" t="s">
        <v>165</v>
      </c>
      <c r="AT130" s="189" t="s">
        <v>161</v>
      </c>
      <c r="AU130" s="189" t="s">
        <v>166</v>
      </c>
      <c r="AY130" s="15" t="s">
        <v>158</v>
      </c>
      <c r="BE130" s="190">
        <f>IF(N130="základná",J130,0)</f>
        <v>0</v>
      </c>
      <c r="BF130" s="190">
        <f>IF(N130="znížená",J130,0)</f>
        <v>0</v>
      </c>
      <c r="BG130" s="190">
        <f>IF(N130="zákl. prenesená",J130,0)</f>
        <v>0</v>
      </c>
      <c r="BH130" s="190">
        <f>IF(N130="zníž. prenesená",J130,0)</f>
        <v>0</v>
      </c>
      <c r="BI130" s="190">
        <f>IF(N130="nulová",J130,0)</f>
        <v>0</v>
      </c>
      <c r="BJ130" s="15" t="s">
        <v>166</v>
      </c>
      <c r="BK130" s="190">
        <f>ROUND(I130*H130,2)</f>
        <v>0</v>
      </c>
      <c r="BL130" s="15" t="s">
        <v>165</v>
      </c>
      <c r="BM130" s="189" t="s">
        <v>1142</v>
      </c>
    </row>
    <row r="131" s="2" customFormat="1" ht="21.75" customHeight="1">
      <c r="A131" s="34"/>
      <c r="B131" s="176"/>
      <c r="C131" s="177" t="s">
        <v>178</v>
      </c>
      <c r="D131" s="177" t="s">
        <v>161</v>
      </c>
      <c r="E131" s="178" t="s">
        <v>1143</v>
      </c>
      <c r="F131" s="179" t="s">
        <v>1144</v>
      </c>
      <c r="G131" s="180" t="s">
        <v>261</v>
      </c>
      <c r="H131" s="181">
        <v>2</v>
      </c>
      <c r="I131" s="182"/>
      <c r="J131" s="183">
        <f>ROUND(I131*H131,2)</f>
        <v>0</v>
      </c>
      <c r="K131" s="184"/>
      <c r="L131" s="35"/>
      <c r="M131" s="185" t="s">
        <v>1</v>
      </c>
      <c r="N131" s="186" t="s">
        <v>42</v>
      </c>
      <c r="O131" s="78"/>
      <c r="P131" s="187">
        <f>O131*H131</f>
        <v>0</v>
      </c>
      <c r="Q131" s="187">
        <v>0</v>
      </c>
      <c r="R131" s="187">
        <f>Q131*H131</f>
        <v>0</v>
      </c>
      <c r="S131" s="187">
        <v>0.059999999999999998</v>
      </c>
      <c r="T131" s="188">
        <f>S131*H131</f>
        <v>0.12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9" t="s">
        <v>165</v>
      </c>
      <c r="AT131" s="189" t="s">
        <v>161</v>
      </c>
      <c r="AU131" s="189" t="s">
        <v>166</v>
      </c>
      <c r="AY131" s="15" t="s">
        <v>158</v>
      </c>
      <c r="BE131" s="190">
        <f>IF(N131="základná",J131,0)</f>
        <v>0</v>
      </c>
      <c r="BF131" s="190">
        <f>IF(N131="znížená",J131,0)</f>
        <v>0</v>
      </c>
      <c r="BG131" s="190">
        <f>IF(N131="zákl. prenesená",J131,0)</f>
        <v>0</v>
      </c>
      <c r="BH131" s="190">
        <f>IF(N131="zníž. prenesená",J131,0)</f>
        <v>0</v>
      </c>
      <c r="BI131" s="190">
        <f>IF(N131="nulová",J131,0)</f>
        <v>0</v>
      </c>
      <c r="BJ131" s="15" t="s">
        <v>166</v>
      </c>
      <c r="BK131" s="190">
        <f>ROUND(I131*H131,2)</f>
        <v>0</v>
      </c>
      <c r="BL131" s="15" t="s">
        <v>165</v>
      </c>
      <c r="BM131" s="189" t="s">
        <v>1145</v>
      </c>
    </row>
    <row r="132" s="2" customFormat="1" ht="16.5" customHeight="1">
      <c r="A132" s="34"/>
      <c r="B132" s="176"/>
      <c r="C132" s="177" t="s">
        <v>159</v>
      </c>
      <c r="D132" s="177" t="s">
        <v>161</v>
      </c>
      <c r="E132" s="178" t="s">
        <v>1146</v>
      </c>
      <c r="F132" s="179" t="s">
        <v>1147</v>
      </c>
      <c r="G132" s="180" t="s">
        <v>188</v>
      </c>
      <c r="H132" s="181">
        <v>410.51999999999998</v>
      </c>
      <c r="I132" s="182"/>
      <c r="J132" s="183">
        <f>ROUND(I132*H132,2)</f>
        <v>0</v>
      </c>
      <c r="K132" s="184"/>
      <c r="L132" s="35"/>
      <c r="M132" s="185" t="s">
        <v>1</v>
      </c>
      <c r="N132" s="186" t="s">
        <v>42</v>
      </c>
      <c r="O132" s="78"/>
      <c r="P132" s="187">
        <f>O132*H132</f>
        <v>0</v>
      </c>
      <c r="Q132" s="187">
        <v>0</v>
      </c>
      <c r="R132" s="187">
        <f>Q132*H132</f>
        <v>0</v>
      </c>
      <c r="S132" s="187">
        <v>0.0050000000000000001</v>
      </c>
      <c r="T132" s="188">
        <f>S132*H132</f>
        <v>2.0526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189" t="s">
        <v>165</v>
      </c>
      <c r="AT132" s="189" t="s">
        <v>161</v>
      </c>
      <c r="AU132" s="189" t="s">
        <v>166</v>
      </c>
      <c r="AY132" s="15" t="s">
        <v>158</v>
      </c>
      <c r="BE132" s="190">
        <f>IF(N132="základná",J132,0)</f>
        <v>0</v>
      </c>
      <c r="BF132" s="190">
        <f>IF(N132="znížená",J132,0)</f>
        <v>0</v>
      </c>
      <c r="BG132" s="190">
        <f>IF(N132="zákl. prenesená",J132,0)</f>
        <v>0</v>
      </c>
      <c r="BH132" s="190">
        <f>IF(N132="zníž. prenesená",J132,0)</f>
        <v>0</v>
      </c>
      <c r="BI132" s="190">
        <f>IF(N132="nulová",J132,0)</f>
        <v>0</v>
      </c>
      <c r="BJ132" s="15" t="s">
        <v>166</v>
      </c>
      <c r="BK132" s="190">
        <f>ROUND(I132*H132,2)</f>
        <v>0</v>
      </c>
      <c r="BL132" s="15" t="s">
        <v>165</v>
      </c>
      <c r="BM132" s="189" t="s">
        <v>1148</v>
      </c>
    </row>
    <row r="133" s="2" customFormat="1" ht="24.15" customHeight="1">
      <c r="A133" s="34"/>
      <c r="B133" s="176"/>
      <c r="C133" s="177" t="s">
        <v>185</v>
      </c>
      <c r="D133" s="177" t="s">
        <v>161</v>
      </c>
      <c r="E133" s="178" t="s">
        <v>281</v>
      </c>
      <c r="F133" s="179" t="s">
        <v>282</v>
      </c>
      <c r="G133" s="180" t="s">
        <v>283</v>
      </c>
      <c r="H133" s="181">
        <v>5.0229999999999997</v>
      </c>
      <c r="I133" s="182"/>
      <c r="J133" s="183">
        <f>ROUND(I133*H133,2)</f>
        <v>0</v>
      </c>
      <c r="K133" s="184"/>
      <c r="L133" s="35"/>
      <c r="M133" s="185" t="s">
        <v>1</v>
      </c>
      <c r="N133" s="186" t="s">
        <v>42</v>
      </c>
      <c r="O133" s="78"/>
      <c r="P133" s="187">
        <f>O133*H133</f>
        <v>0</v>
      </c>
      <c r="Q133" s="187">
        <v>0</v>
      </c>
      <c r="R133" s="187">
        <f>Q133*H133</f>
        <v>0</v>
      </c>
      <c r="S133" s="187">
        <v>0</v>
      </c>
      <c r="T133" s="188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9" t="s">
        <v>165</v>
      </c>
      <c r="AT133" s="189" t="s">
        <v>161</v>
      </c>
      <c r="AU133" s="189" t="s">
        <v>166</v>
      </c>
      <c r="AY133" s="15" t="s">
        <v>158</v>
      </c>
      <c r="BE133" s="190">
        <f>IF(N133="základná",J133,0)</f>
        <v>0</v>
      </c>
      <c r="BF133" s="190">
        <f>IF(N133="znížená",J133,0)</f>
        <v>0</v>
      </c>
      <c r="BG133" s="190">
        <f>IF(N133="zákl. prenesená",J133,0)</f>
        <v>0</v>
      </c>
      <c r="BH133" s="190">
        <f>IF(N133="zníž. prenesená",J133,0)</f>
        <v>0</v>
      </c>
      <c r="BI133" s="190">
        <f>IF(N133="nulová",J133,0)</f>
        <v>0</v>
      </c>
      <c r="BJ133" s="15" t="s">
        <v>166</v>
      </c>
      <c r="BK133" s="190">
        <f>ROUND(I133*H133,2)</f>
        <v>0</v>
      </c>
      <c r="BL133" s="15" t="s">
        <v>165</v>
      </c>
      <c r="BM133" s="189" t="s">
        <v>1149</v>
      </c>
    </row>
    <row r="134" s="2" customFormat="1" ht="24.15" customHeight="1">
      <c r="A134" s="34"/>
      <c r="B134" s="176"/>
      <c r="C134" s="177" t="s">
        <v>190</v>
      </c>
      <c r="D134" s="177" t="s">
        <v>161</v>
      </c>
      <c r="E134" s="178" t="s">
        <v>286</v>
      </c>
      <c r="F134" s="179" t="s">
        <v>287</v>
      </c>
      <c r="G134" s="180" t="s">
        <v>283</v>
      </c>
      <c r="H134" s="181">
        <v>45.207000000000001</v>
      </c>
      <c r="I134" s="182"/>
      <c r="J134" s="183">
        <f>ROUND(I134*H134,2)</f>
        <v>0</v>
      </c>
      <c r="K134" s="184"/>
      <c r="L134" s="35"/>
      <c r="M134" s="185" t="s">
        <v>1</v>
      </c>
      <c r="N134" s="186" t="s">
        <v>42</v>
      </c>
      <c r="O134" s="78"/>
      <c r="P134" s="187">
        <f>O134*H134</f>
        <v>0</v>
      </c>
      <c r="Q134" s="187">
        <v>0</v>
      </c>
      <c r="R134" s="187">
        <f>Q134*H134</f>
        <v>0</v>
      </c>
      <c r="S134" s="187">
        <v>0</v>
      </c>
      <c r="T134" s="188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9" t="s">
        <v>165</v>
      </c>
      <c r="AT134" s="189" t="s">
        <v>161</v>
      </c>
      <c r="AU134" s="189" t="s">
        <v>166</v>
      </c>
      <c r="AY134" s="15" t="s">
        <v>158</v>
      </c>
      <c r="BE134" s="190">
        <f>IF(N134="základná",J134,0)</f>
        <v>0</v>
      </c>
      <c r="BF134" s="190">
        <f>IF(N134="znížená",J134,0)</f>
        <v>0</v>
      </c>
      <c r="BG134" s="190">
        <f>IF(N134="zákl. prenesená",J134,0)</f>
        <v>0</v>
      </c>
      <c r="BH134" s="190">
        <f>IF(N134="zníž. prenesená",J134,0)</f>
        <v>0</v>
      </c>
      <c r="BI134" s="190">
        <f>IF(N134="nulová",J134,0)</f>
        <v>0</v>
      </c>
      <c r="BJ134" s="15" t="s">
        <v>166</v>
      </c>
      <c r="BK134" s="190">
        <f>ROUND(I134*H134,2)</f>
        <v>0</v>
      </c>
      <c r="BL134" s="15" t="s">
        <v>165</v>
      </c>
      <c r="BM134" s="189" t="s">
        <v>1150</v>
      </c>
    </row>
    <row r="135" s="2" customFormat="1" ht="21.75" customHeight="1">
      <c r="A135" s="34"/>
      <c r="B135" s="176"/>
      <c r="C135" s="177" t="s">
        <v>194</v>
      </c>
      <c r="D135" s="177" t="s">
        <v>161</v>
      </c>
      <c r="E135" s="178" t="s">
        <v>290</v>
      </c>
      <c r="F135" s="179" t="s">
        <v>291</v>
      </c>
      <c r="G135" s="180" t="s">
        <v>283</v>
      </c>
      <c r="H135" s="181">
        <v>5.0229999999999997</v>
      </c>
      <c r="I135" s="182"/>
      <c r="J135" s="183">
        <f>ROUND(I135*H135,2)</f>
        <v>0</v>
      </c>
      <c r="K135" s="184"/>
      <c r="L135" s="35"/>
      <c r="M135" s="185" t="s">
        <v>1</v>
      </c>
      <c r="N135" s="186" t="s">
        <v>42</v>
      </c>
      <c r="O135" s="78"/>
      <c r="P135" s="187">
        <f>O135*H135</f>
        <v>0</v>
      </c>
      <c r="Q135" s="187">
        <v>0</v>
      </c>
      <c r="R135" s="187">
        <f>Q135*H135</f>
        <v>0</v>
      </c>
      <c r="S135" s="187">
        <v>0</v>
      </c>
      <c r="T135" s="188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9" t="s">
        <v>165</v>
      </c>
      <c r="AT135" s="189" t="s">
        <v>161</v>
      </c>
      <c r="AU135" s="189" t="s">
        <v>166</v>
      </c>
      <c r="AY135" s="15" t="s">
        <v>158</v>
      </c>
      <c r="BE135" s="190">
        <f>IF(N135="základná",J135,0)</f>
        <v>0</v>
      </c>
      <c r="BF135" s="190">
        <f>IF(N135="znížená",J135,0)</f>
        <v>0</v>
      </c>
      <c r="BG135" s="190">
        <f>IF(N135="zákl. prenesená",J135,0)</f>
        <v>0</v>
      </c>
      <c r="BH135" s="190">
        <f>IF(N135="zníž. prenesená",J135,0)</f>
        <v>0</v>
      </c>
      <c r="BI135" s="190">
        <f>IF(N135="nulová",J135,0)</f>
        <v>0</v>
      </c>
      <c r="BJ135" s="15" t="s">
        <v>166</v>
      </c>
      <c r="BK135" s="190">
        <f>ROUND(I135*H135,2)</f>
        <v>0</v>
      </c>
      <c r="BL135" s="15" t="s">
        <v>165</v>
      </c>
      <c r="BM135" s="189" t="s">
        <v>1151</v>
      </c>
    </row>
    <row r="136" s="2" customFormat="1" ht="24.15" customHeight="1">
      <c r="A136" s="34"/>
      <c r="B136" s="176"/>
      <c r="C136" s="177" t="s">
        <v>110</v>
      </c>
      <c r="D136" s="177" t="s">
        <v>161</v>
      </c>
      <c r="E136" s="178" t="s">
        <v>294</v>
      </c>
      <c r="F136" s="179" t="s">
        <v>295</v>
      </c>
      <c r="G136" s="180" t="s">
        <v>283</v>
      </c>
      <c r="H136" s="181">
        <v>45.207000000000001</v>
      </c>
      <c r="I136" s="182"/>
      <c r="J136" s="183">
        <f>ROUND(I136*H136,2)</f>
        <v>0</v>
      </c>
      <c r="K136" s="184"/>
      <c r="L136" s="35"/>
      <c r="M136" s="185" t="s">
        <v>1</v>
      </c>
      <c r="N136" s="186" t="s">
        <v>42</v>
      </c>
      <c r="O136" s="78"/>
      <c r="P136" s="187">
        <f>O136*H136</f>
        <v>0</v>
      </c>
      <c r="Q136" s="187">
        <v>0</v>
      </c>
      <c r="R136" s="187">
        <f>Q136*H136</f>
        <v>0</v>
      </c>
      <c r="S136" s="187">
        <v>0</v>
      </c>
      <c r="T136" s="188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9" t="s">
        <v>165</v>
      </c>
      <c r="AT136" s="189" t="s">
        <v>161</v>
      </c>
      <c r="AU136" s="189" t="s">
        <v>166</v>
      </c>
      <c r="AY136" s="15" t="s">
        <v>158</v>
      </c>
      <c r="BE136" s="190">
        <f>IF(N136="základná",J136,0)</f>
        <v>0</v>
      </c>
      <c r="BF136" s="190">
        <f>IF(N136="znížená",J136,0)</f>
        <v>0</v>
      </c>
      <c r="BG136" s="190">
        <f>IF(N136="zákl. prenesená",J136,0)</f>
        <v>0</v>
      </c>
      <c r="BH136" s="190">
        <f>IF(N136="zníž. prenesená",J136,0)</f>
        <v>0</v>
      </c>
      <c r="BI136" s="190">
        <f>IF(N136="nulová",J136,0)</f>
        <v>0</v>
      </c>
      <c r="BJ136" s="15" t="s">
        <v>166</v>
      </c>
      <c r="BK136" s="190">
        <f>ROUND(I136*H136,2)</f>
        <v>0</v>
      </c>
      <c r="BL136" s="15" t="s">
        <v>165</v>
      </c>
      <c r="BM136" s="189" t="s">
        <v>1152</v>
      </c>
    </row>
    <row r="137" s="2" customFormat="1">
      <c r="A137" s="34"/>
      <c r="B137" s="35"/>
      <c r="C137" s="34"/>
      <c r="D137" s="191" t="s">
        <v>229</v>
      </c>
      <c r="E137" s="34"/>
      <c r="F137" s="192" t="s">
        <v>297</v>
      </c>
      <c r="G137" s="34"/>
      <c r="H137" s="34"/>
      <c r="I137" s="193"/>
      <c r="J137" s="34"/>
      <c r="K137" s="34"/>
      <c r="L137" s="35"/>
      <c r="M137" s="194"/>
      <c r="N137" s="195"/>
      <c r="O137" s="78"/>
      <c r="P137" s="78"/>
      <c r="Q137" s="78"/>
      <c r="R137" s="78"/>
      <c r="S137" s="78"/>
      <c r="T137" s="79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5" t="s">
        <v>229</v>
      </c>
      <c r="AU137" s="15" t="s">
        <v>166</v>
      </c>
    </row>
    <row r="138" s="2" customFormat="1" ht="24.15" customHeight="1">
      <c r="A138" s="34"/>
      <c r="B138" s="176"/>
      <c r="C138" s="177" t="s">
        <v>113</v>
      </c>
      <c r="D138" s="177" t="s">
        <v>161</v>
      </c>
      <c r="E138" s="178" t="s">
        <v>299</v>
      </c>
      <c r="F138" s="179" t="s">
        <v>300</v>
      </c>
      <c r="G138" s="180" t="s">
        <v>283</v>
      </c>
      <c r="H138" s="181">
        <v>5.0229999999999997</v>
      </c>
      <c r="I138" s="182"/>
      <c r="J138" s="183">
        <f>ROUND(I138*H138,2)</f>
        <v>0</v>
      </c>
      <c r="K138" s="184"/>
      <c r="L138" s="35"/>
      <c r="M138" s="185" t="s">
        <v>1</v>
      </c>
      <c r="N138" s="186" t="s">
        <v>42</v>
      </c>
      <c r="O138" s="78"/>
      <c r="P138" s="187">
        <f>O138*H138</f>
        <v>0</v>
      </c>
      <c r="Q138" s="187">
        <v>0</v>
      </c>
      <c r="R138" s="187">
        <f>Q138*H138</f>
        <v>0</v>
      </c>
      <c r="S138" s="187">
        <v>0</v>
      </c>
      <c r="T138" s="188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89" t="s">
        <v>165</v>
      </c>
      <c r="AT138" s="189" t="s">
        <v>161</v>
      </c>
      <c r="AU138" s="189" t="s">
        <v>166</v>
      </c>
      <c r="AY138" s="15" t="s">
        <v>158</v>
      </c>
      <c r="BE138" s="190">
        <f>IF(N138="základná",J138,0)</f>
        <v>0</v>
      </c>
      <c r="BF138" s="190">
        <f>IF(N138="znížená",J138,0)</f>
        <v>0</v>
      </c>
      <c r="BG138" s="190">
        <f>IF(N138="zákl. prenesená",J138,0)</f>
        <v>0</v>
      </c>
      <c r="BH138" s="190">
        <f>IF(N138="zníž. prenesená",J138,0)</f>
        <v>0</v>
      </c>
      <c r="BI138" s="190">
        <f>IF(N138="nulová",J138,0)</f>
        <v>0</v>
      </c>
      <c r="BJ138" s="15" t="s">
        <v>166</v>
      </c>
      <c r="BK138" s="190">
        <f>ROUND(I138*H138,2)</f>
        <v>0</v>
      </c>
      <c r="BL138" s="15" t="s">
        <v>165</v>
      </c>
      <c r="BM138" s="189" t="s">
        <v>1153</v>
      </c>
    </row>
    <row r="139" s="2" customFormat="1" ht="24.15" customHeight="1">
      <c r="A139" s="34"/>
      <c r="B139" s="176"/>
      <c r="C139" s="177" t="s">
        <v>116</v>
      </c>
      <c r="D139" s="177" t="s">
        <v>161</v>
      </c>
      <c r="E139" s="178" t="s">
        <v>303</v>
      </c>
      <c r="F139" s="179" t="s">
        <v>304</v>
      </c>
      <c r="G139" s="180" t="s">
        <v>283</v>
      </c>
      <c r="H139" s="181">
        <v>15.069000000000001</v>
      </c>
      <c r="I139" s="182"/>
      <c r="J139" s="183">
        <f>ROUND(I139*H139,2)</f>
        <v>0</v>
      </c>
      <c r="K139" s="184"/>
      <c r="L139" s="35"/>
      <c r="M139" s="185" t="s">
        <v>1</v>
      </c>
      <c r="N139" s="186" t="s">
        <v>42</v>
      </c>
      <c r="O139" s="78"/>
      <c r="P139" s="187">
        <f>O139*H139</f>
        <v>0</v>
      </c>
      <c r="Q139" s="187">
        <v>0</v>
      </c>
      <c r="R139" s="187">
        <f>Q139*H139</f>
        <v>0</v>
      </c>
      <c r="S139" s="187">
        <v>0</v>
      </c>
      <c r="T139" s="188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9" t="s">
        <v>165</v>
      </c>
      <c r="AT139" s="189" t="s">
        <v>161</v>
      </c>
      <c r="AU139" s="189" t="s">
        <v>166</v>
      </c>
      <c r="AY139" s="15" t="s">
        <v>158</v>
      </c>
      <c r="BE139" s="190">
        <f>IF(N139="základná",J139,0)</f>
        <v>0</v>
      </c>
      <c r="BF139" s="190">
        <f>IF(N139="znížená",J139,0)</f>
        <v>0</v>
      </c>
      <c r="BG139" s="190">
        <f>IF(N139="zákl. prenesená",J139,0)</f>
        <v>0</v>
      </c>
      <c r="BH139" s="190">
        <f>IF(N139="zníž. prenesená",J139,0)</f>
        <v>0</v>
      </c>
      <c r="BI139" s="190">
        <f>IF(N139="nulová",J139,0)</f>
        <v>0</v>
      </c>
      <c r="BJ139" s="15" t="s">
        <v>166</v>
      </c>
      <c r="BK139" s="190">
        <f>ROUND(I139*H139,2)</f>
        <v>0</v>
      </c>
      <c r="BL139" s="15" t="s">
        <v>165</v>
      </c>
      <c r="BM139" s="189" t="s">
        <v>1154</v>
      </c>
    </row>
    <row r="140" s="2" customFormat="1">
      <c r="A140" s="34"/>
      <c r="B140" s="35"/>
      <c r="C140" s="34"/>
      <c r="D140" s="191" t="s">
        <v>229</v>
      </c>
      <c r="E140" s="34"/>
      <c r="F140" s="192" t="s">
        <v>306</v>
      </c>
      <c r="G140" s="34"/>
      <c r="H140" s="34"/>
      <c r="I140" s="193"/>
      <c r="J140" s="34"/>
      <c r="K140" s="34"/>
      <c r="L140" s="35"/>
      <c r="M140" s="194"/>
      <c r="N140" s="195"/>
      <c r="O140" s="78"/>
      <c r="P140" s="78"/>
      <c r="Q140" s="78"/>
      <c r="R140" s="78"/>
      <c r="S140" s="78"/>
      <c r="T140" s="79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T140" s="15" t="s">
        <v>229</v>
      </c>
      <c r="AU140" s="15" t="s">
        <v>166</v>
      </c>
    </row>
    <row r="141" s="2" customFormat="1" ht="24.15" customHeight="1">
      <c r="A141" s="34"/>
      <c r="B141" s="176"/>
      <c r="C141" s="177" t="s">
        <v>119</v>
      </c>
      <c r="D141" s="177" t="s">
        <v>161</v>
      </c>
      <c r="E141" s="178" t="s">
        <v>308</v>
      </c>
      <c r="F141" s="179" t="s">
        <v>309</v>
      </c>
      <c r="G141" s="180" t="s">
        <v>283</v>
      </c>
      <c r="H141" s="181">
        <v>5.0229999999999997</v>
      </c>
      <c r="I141" s="182"/>
      <c r="J141" s="183">
        <f>ROUND(I141*H141,2)</f>
        <v>0</v>
      </c>
      <c r="K141" s="184"/>
      <c r="L141" s="35"/>
      <c r="M141" s="185" t="s">
        <v>1</v>
      </c>
      <c r="N141" s="186" t="s">
        <v>42</v>
      </c>
      <c r="O141" s="78"/>
      <c r="P141" s="187">
        <f>O141*H141</f>
        <v>0</v>
      </c>
      <c r="Q141" s="187">
        <v>0</v>
      </c>
      <c r="R141" s="187">
        <f>Q141*H141</f>
        <v>0</v>
      </c>
      <c r="S141" s="187">
        <v>0</v>
      </c>
      <c r="T141" s="188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9" t="s">
        <v>165</v>
      </c>
      <c r="AT141" s="189" t="s">
        <v>161</v>
      </c>
      <c r="AU141" s="189" t="s">
        <v>166</v>
      </c>
      <c r="AY141" s="15" t="s">
        <v>158</v>
      </c>
      <c r="BE141" s="190">
        <f>IF(N141="základná",J141,0)</f>
        <v>0</v>
      </c>
      <c r="BF141" s="190">
        <f>IF(N141="znížená",J141,0)</f>
        <v>0</v>
      </c>
      <c r="BG141" s="190">
        <f>IF(N141="zákl. prenesená",J141,0)</f>
        <v>0</v>
      </c>
      <c r="BH141" s="190">
        <f>IF(N141="zníž. prenesená",J141,0)</f>
        <v>0</v>
      </c>
      <c r="BI141" s="190">
        <f>IF(N141="nulová",J141,0)</f>
        <v>0</v>
      </c>
      <c r="BJ141" s="15" t="s">
        <v>166</v>
      </c>
      <c r="BK141" s="190">
        <f>ROUND(I141*H141,2)</f>
        <v>0</v>
      </c>
      <c r="BL141" s="15" t="s">
        <v>165</v>
      </c>
      <c r="BM141" s="189" t="s">
        <v>1155</v>
      </c>
    </row>
    <row r="142" s="2" customFormat="1" ht="16.5" customHeight="1">
      <c r="A142" s="34"/>
      <c r="B142" s="176"/>
      <c r="C142" s="177" t="s">
        <v>122</v>
      </c>
      <c r="D142" s="177" t="s">
        <v>161</v>
      </c>
      <c r="E142" s="178" t="s">
        <v>312</v>
      </c>
      <c r="F142" s="179" t="s">
        <v>313</v>
      </c>
      <c r="G142" s="180" t="s">
        <v>261</v>
      </c>
      <c r="H142" s="181">
        <v>1</v>
      </c>
      <c r="I142" s="182"/>
      <c r="J142" s="183">
        <f>ROUND(I142*H142,2)</f>
        <v>0</v>
      </c>
      <c r="K142" s="184"/>
      <c r="L142" s="35"/>
      <c r="M142" s="185" t="s">
        <v>1</v>
      </c>
      <c r="N142" s="186" t="s">
        <v>42</v>
      </c>
      <c r="O142" s="78"/>
      <c r="P142" s="187">
        <f>O142*H142</f>
        <v>0</v>
      </c>
      <c r="Q142" s="187">
        <v>0</v>
      </c>
      <c r="R142" s="187">
        <f>Q142*H142</f>
        <v>0</v>
      </c>
      <c r="S142" s="187">
        <v>0</v>
      </c>
      <c r="T142" s="188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9" t="s">
        <v>165</v>
      </c>
      <c r="AT142" s="189" t="s">
        <v>161</v>
      </c>
      <c r="AU142" s="189" t="s">
        <v>166</v>
      </c>
      <c r="AY142" s="15" t="s">
        <v>158</v>
      </c>
      <c r="BE142" s="190">
        <f>IF(N142="základná",J142,0)</f>
        <v>0</v>
      </c>
      <c r="BF142" s="190">
        <f>IF(N142="znížená",J142,0)</f>
        <v>0</v>
      </c>
      <c r="BG142" s="190">
        <f>IF(N142="zákl. prenesená",J142,0)</f>
        <v>0</v>
      </c>
      <c r="BH142" s="190">
        <f>IF(N142="zníž. prenesená",J142,0)</f>
        <v>0</v>
      </c>
      <c r="BI142" s="190">
        <f>IF(N142="nulová",J142,0)</f>
        <v>0</v>
      </c>
      <c r="BJ142" s="15" t="s">
        <v>166</v>
      </c>
      <c r="BK142" s="190">
        <f>ROUND(I142*H142,2)</f>
        <v>0</v>
      </c>
      <c r="BL142" s="15" t="s">
        <v>165</v>
      </c>
      <c r="BM142" s="189" t="s">
        <v>1156</v>
      </c>
    </row>
    <row r="143" s="12" customFormat="1" ht="22.8" customHeight="1">
      <c r="A143" s="12"/>
      <c r="B143" s="163"/>
      <c r="C143" s="12"/>
      <c r="D143" s="164" t="s">
        <v>75</v>
      </c>
      <c r="E143" s="174" t="s">
        <v>315</v>
      </c>
      <c r="F143" s="174" t="s">
        <v>316</v>
      </c>
      <c r="G143" s="12"/>
      <c r="H143" s="12"/>
      <c r="I143" s="166"/>
      <c r="J143" s="175">
        <f>BK143</f>
        <v>0</v>
      </c>
      <c r="K143" s="12"/>
      <c r="L143" s="163"/>
      <c r="M143" s="168"/>
      <c r="N143" s="169"/>
      <c r="O143" s="169"/>
      <c r="P143" s="170">
        <f>P144</f>
        <v>0</v>
      </c>
      <c r="Q143" s="169"/>
      <c r="R143" s="170">
        <f>R144</f>
        <v>0</v>
      </c>
      <c r="S143" s="169"/>
      <c r="T143" s="171">
        <f>T144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4" t="s">
        <v>84</v>
      </c>
      <c r="AT143" s="172" t="s">
        <v>75</v>
      </c>
      <c r="AU143" s="172" t="s">
        <v>84</v>
      </c>
      <c r="AY143" s="164" t="s">
        <v>158</v>
      </c>
      <c r="BK143" s="173">
        <f>BK144</f>
        <v>0</v>
      </c>
    </row>
    <row r="144" s="2" customFormat="1" ht="24.15" customHeight="1">
      <c r="A144" s="34"/>
      <c r="B144" s="176"/>
      <c r="C144" s="177" t="s">
        <v>125</v>
      </c>
      <c r="D144" s="177" t="s">
        <v>161</v>
      </c>
      <c r="E144" s="178" t="s">
        <v>318</v>
      </c>
      <c r="F144" s="179" t="s">
        <v>319</v>
      </c>
      <c r="G144" s="180" t="s">
        <v>283</v>
      </c>
      <c r="H144" s="181">
        <v>4.093</v>
      </c>
      <c r="I144" s="182"/>
      <c r="J144" s="183">
        <f>ROUND(I144*H144,2)</f>
        <v>0</v>
      </c>
      <c r="K144" s="184"/>
      <c r="L144" s="35"/>
      <c r="M144" s="185" t="s">
        <v>1</v>
      </c>
      <c r="N144" s="186" t="s">
        <v>42</v>
      </c>
      <c r="O144" s="78"/>
      <c r="P144" s="187">
        <f>O144*H144</f>
        <v>0</v>
      </c>
      <c r="Q144" s="187">
        <v>0</v>
      </c>
      <c r="R144" s="187">
        <f>Q144*H144</f>
        <v>0</v>
      </c>
      <c r="S144" s="187">
        <v>0</v>
      </c>
      <c r="T144" s="188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9" t="s">
        <v>165</v>
      </c>
      <c r="AT144" s="189" t="s">
        <v>161</v>
      </c>
      <c r="AU144" s="189" t="s">
        <v>166</v>
      </c>
      <c r="AY144" s="15" t="s">
        <v>158</v>
      </c>
      <c r="BE144" s="190">
        <f>IF(N144="základná",J144,0)</f>
        <v>0</v>
      </c>
      <c r="BF144" s="190">
        <f>IF(N144="znížená",J144,0)</f>
        <v>0</v>
      </c>
      <c r="BG144" s="190">
        <f>IF(N144="zákl. prenesená",J144,0)</f>
        <v>0</v>
      </c>
      <c r="BH144" s="190">
        <f>IF(N144="zníž. prenesená",J144,0)</f>
        <v>0</v>
      </c>
      <c r="BI144" s="190">
        <f>IF(N144="nulová",J144,0)</f>
        <v>0</v>
      </c>
      <c r="BJ144" s="15" t="s">
        <v>166</v>
      </c>
      <c r="BK144" s="190">
        <f>ROUND(I144*H144,2)</f>
        <v>0</v>
      </c>
      <c r="BL144" s="15" t="s">
        <v>165</v>
      </c>
      <c r="BM144" s="189" t="s">
        <v>1157</v>
      </c>
    </row>
    <row r="145" s="12" customFormat="1" ht="25.92" customHeight="1">
      <c r="A145" s="12"/>
      <c r="B145" s="163"/>
      <c r="C145" s="12"/>
      <c r="D145" s="164" t="s">
        <v>75</v>
      </c>
      <c r="E145" s="165" t="s">
        <v>321</v>
      </c>
      <c r="F145" s="165" t="s">
        <v>322</v>
      </c>
      <c r="G145" s="12"/>
      <c r="H145" s="12"/>
      <c r="I145" s="166"/>
      <c r="J145" s="167">
        <f>BK145</f>
        <v>0</v>
      </c>
      <c r="K145" s="12"/>
      <c r="L145" s="163"/>
      <c r="M145" s="168"/>
      <c r="N145" s="169"/>
      <c r="O145" s="169"/>
      <c r="P145" s="170">
        <f>P146+P166</f>
        <v>0</v>
      </c>
      <c r="Q145" s="169"/>
      <c r="R145" s="170">
        <f>R146+R166</f>
        <v>3.187452</v>
      </c>
      <c r="S145" s="169"/>
      <c r="T145" s="171">
        <f>T146+T166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64" t="s">
        <v>166</v>
      </c>
      <c r="AT145" s="172" t="s">
        <v>75</v>
      </c>
      <c r="AU145" s="172" t="s">
        <v>76</v>
      </c>
      <c r="AY145" s="164" t="s">
        <v>158</v>
      </c>
      <c r="BK145" s="173">
        <f>BK146+BK166</f>
        <v>0</v>
      </c>
    </row>
    <row r="146" s="12" customFormat="1" ht="22.8" customHeight="1">
      <c r="A146" s="12"/>
      <c r="B146" s="163"/>
      <c r="C146" s="12"/>
      <c r="D146" s="164" t="s">
        <v>75</v>
      </c>
      <c r="E146" s="174" t="s">
        <v>930</v>
      </c>
      <c r="F146" s="174" t="s">
        <v>931</v>
      </c>
      <c r="G146" s="12"/>
      <c r="H146" s="12"/>
      <c r="I146" s="166"/>
      <c r="J146" s="175">
        <f>BK146</f>
        <v>0</v>
      </c>
      <c r="K146" s="12"/>
      <c r="L146" s="163"/>
      <c r="M146" s="168"/>
      <c r="N146" s="169"/>
      <c r="O146" s="169"/>
      <c r="P146" s="170">
        <f>SUM(P147:P165)</f>
        <v>0</v>
      </c>
      <c r="Q146" s="169"/>
      <c r="R146" s="170">
        <f>SUM(R147:R165)</f>
        <v>3.118471</v>
      </c>
      <c r="S146" s="169"/>
      <c r="T146" s="171">
        <f>SUM(T147:T165)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164" t="s">
        <v>166</v>
      </c>
      <c r="AT146" s="172" t="s">
        <v>75</v>
      </c>
      <c r="AU146" s="172" t="s">
        <v>84</v>
      </c>
      <c r="AY146" s="164" t="s">
        <v>158</v>
      </c>
      <c r="BK146" s="173">
        <f>SUM(BK147:BK165)</f>
        <v>0</v>
      </c>
    </row>
    <row r="147" s="2" customFormat="1" ht="24.15" customHeight="1">
      <c r="A147" s="34"/>
      <c r="B147" s="176"/>
      <c r="C147" s="177" t="s">
        <v>217</v>
      </c>
      <c r="D147" s="177" t="s">
        <v>161</v>
      </c>
      <c r="E147" s="178" t="s">
        <v>1158</v>
      </c>
      <c r="F147" s="179" t="s">
        <v>1159</v>
      </c>
      <c r="G147" s="180" t="s">
        <v>188</v>
      </c>
      <c r="H147" s="181">
        <v>410.51999999999998</v>
      </c>
      <c r="I147" s="182"/>
      <c r="J147" s="183">
        <f>ROUND(I147*H147,2)</f>
        <v>0</v>
      </c>
      <c r="K147" s="184"/>
      <c r="L147" s="35"/>
      <c r="M147" s="185" t="s">
        <v>1</v>
      </c>
      <c r="N147" s="186" t="s">
        <v>42</v>
      </c>
      <c r="O147" s="78"/>
      <c r="P147" s="187">
        <f>O147*H147</f>
        <v>0</v>
      </c>
      <c r="Q147" s="187">
        <v>0.000215</v>
      </c>
      <c r="R147" s="187">
        <f>Q147*H147</f>
        <v>0.088261799999999987</v>
      </c>
      <c r="S147" s="187">
        <v>0</v>
      </c>
      <c r="T147" s="188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9" t="s">
        <v>217</v>
      </c>
      <c r="AT147" s="189" t="s">
        <v>161</v>
      </c>
      <c r="AU147" s="189" t="s">
        <v>166</v>
      </c>
      <c r="AY147" s="15" t="s">
        <v>158</v>
      </c>
      <c r="BE147" s="190">
        <f>IF(N147="základná",J147,0)</f>
        <v>0</v>
      </c>
      <c r="BF147" s="190">
        <f>IF(N147="znížená",J147,0)</f>
        <v>0</v>
      </c>
      <c r="BG147" s="190">
        <f>IF(N147="zákl. prenesená",J147,0)</f>
        <v>0</v>
      </c>
      <c r="BH147" s="190">
        <f>IF(N147="zníž. prenesená",J147,0)</f>
        <v>0</v>
      </c>
      <c r="BI147" s="190">
        <f>IF(N147="nulová",J147,0)</f>
        <v>0</v>
      </c>
      <c r="BJ147" s="15" t="s">
        <v>166</v>
      </c>
      <c r="BK147" s="190">
        <f>ROUND(I147*H147,2)</f>
        <v>0</v>
      </c>
      <c r="BL147" s="15" t="s">
        <v>217</v>
      </c>
      <c r="BM147" s="189" t="s">
        <v>1160</v>
      </c>
    </row>
    <row r="148" s="2" customFormat="1" ht="37.8" customHeight="1">
      <c r="A148" s="34"/>
      <c r="B148" s="176"/>
      <c r="C148" s="196" t="s">
        <v>221</v>
      </c>
      <c r="D148" s="196" t="s">
        <v>264</v>
      </c>
      <c r="E148" s="197" t="s">
        <v>1161</v>
      </c>
      <c r="F148" s="198" t="s">
        <v>1162</v>
      </c>
      <c r="G148" s="199" t="s">
        <v>188</v>
      </c>
      <c r="H148" s="200">
        <v>431.04599999999999</v>
      </c>
      <c r="I148" s="201"/>
      <c r="J148" s="202">
        <f>ROUND(I148*H148,2)</f>
        <v>0</v>
      </c>
      <c r="K148" s="203"/>
      <c r="L148" s="204"/>
      <c r="M148" s="205" t="s">
        <v>1</v>
      </c>
      <c r="N148" s="206" t="s">
        <v>42</v>
      </c>
      <c r="O148" s="78"/>
      <c r="P148" s="187">
        <f>O148*H148</f>
        <v>0</v>
      </c>
      <c r="Q148" s="187">
        <v>0.00010000000000000001</v>
      </c>
      <c r="R148" s="187">
        <f>Q148*H148</f>
        <v>0.0431046</v>
      </c>
      <c r="S148" s="187">
        <v>0</v>
      </c>
      <c r="T148" s="188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189" t="s">
        <v>285</v>
      </c>
      <c r="AT148" s="189" t="s">
        <v>264</v>
      </c>
      <c r="AU148" s="189" t="s">
        <v>166</v>
      </c>
      <c r="AY148" s="15" t="s">
        <v>158</v>
      </c>
      <c r="BE148" s="190">
        <f>IF(N148="základná",J148,0)</f>
        <v>0</v>
      </c>
      <c r="BF148" s="190">
        <f>IF(N148="znížená",J148,0)</f>
        <v>0</v>
      </c>
      <c r="BG148" s="190">
        <f>IF(N148="zákl. prenesená",J148,0)</f>
        <v>0</v>
      </c>
      <c r="BH148" s="190">
        <f>IF(N148="zníž. prenesená",J148,0)</f>
        <v>0</v>
      </c>
      <c r="BI148" s="190">
        <f>IF(N148="nulová",J148,0)</f>
        <v>0</v>
      </c>
      <c r="BJ148" s="15" t="s">
        <v>166</v>
      </c>
      <c r="BK148" s="190">
        <f>ROUND(I148*H148,2)</f>
        <v>0</v>
      </c>
      <c r="BL148" s="15" t="s">
        <v>217</v>
      </c>
      <c r="BM148" s="189" t="s">
        <v>1163</v>
      </c>
    </row>
    <row r="149" s="2" customFormat="1" ht="37.8" customHeight="1">
      <c r="A149" s="34"/>
      <c r="B149" s="176"/>
      <c r="C149" s="196" t="s">
        <v>225</v>
      </c>
      <c r="D149" s="196" t="s">
        <v>264</v>
      </c>
      <c r="E149" s="197" t="s">
        <v>1164</v>
      </c>
      <c r="F149" s="198" t="s">
        <v>1165</v>
      </c>
      <c r="G149" s="199" t="s">
        <v>188</v>
      </c>
      <c r="H149" s="200">
        <v>431.04599999999999</v>
      </c>
      <c r="I149" s="201"/>
      <c r="J149" s="202">
        <f>ROUND(I149*H149,2)</f>
        <v>0</v>
      </c>
      <c r="K149" s="203"/>
      <c r="L149" s="204"/>
      <c r="M149" s="205" t="s">
        <v>1</v>
      </c>
      <c r="N149" s="206" t="s">
        <v>42</v>
      </c>
      <c r="O149" s="78"/>
      <c r="P149" s="187">
        <f>O149*H149</f>
        <v>0</v>
      </c>
      <c r="Q149" s="187">
        <v>0.00010000000000000001</v>
      </c>
      <c r="R149" s="187">
        <f>Q149*H149</f>
        <v>0.0431046</v>
      </c>
      <c r="S149" s="187">
        <v>0</v>
      </c>
      <c r="T149" s="188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9" t="s">
        <v>285</v>
      </c>
      <c r="AT149" s="189" t="s">
        <v>264</v>
      </c>
      <c r="AU149" s="189" t="s">
        <v>166</v>
      </c>
      <c r="AY149" s="15" t="s">
        <v>158</v>
      </c>
      <c r="BE149" s="190">
        <f>IF(N149="základná",J149,0)</f>
        <v>0</v>
      </c>
      <c r="BF149" s="190">
        <f>IF(N149="znížená",J149,0)</f>
        <v>0</v>
      </c>
      <c r="BG149" s="190">
        <f>IF(N149="zákl. prenesená",J149,0)</f>
        <v>0</v>
      </c>
      <c r="BH149" s="190">
        <f>IF(N149="zníž. prenesená",J149,0)</f>
        <v>0</v>
      </c>
      <c r="BI149" s="190">
        <f>IF(N149="nulová",J149,0)</f>
        <v>0</v>
      </c>
      <c r="BJ149" s="15" t="s">
        <v>166</v>
      </c>
      <c r="BK149" s="190">
        <f>ROUND(I149*H149,2)</f>
        <v>0</v>
      </c>
      <c r="BL149" s="15" t="s">
        <v>217</v>
      </c>
      <c r="BM149" s="189" t="s">
        <v>1166</v>
      </c>
    </row>
    <row r="150" s="2" customFormat="1" ht="44.25" customHeight="1">
      <c r="A150" s="34"/>
      <c r="B150" s="176"/>
      <c r="C150" s="196" t="s">
        <v>231</v>
      </c>
      <c r="D150" s="196" t="s">
        <v>264</v>
      </c>
      <c r="E150" s="197" t="s">
        <v>1167</v>
      </c>
      <c r="F150" s="198" t="s">
        <v>1168</v>
      </c>
      <c r="G150" s="199" t="s">
        <v>261</v>
      </c>
      <c r="H150" s="200">
        <v>54</v>
      </c>
      <c r="I150" s="201"/>
      <c r="J150" s="202">
        <f>ROUND(I150*H150,2)</f>
        <v>0</v>
      </c>
      <c r="K150" s="203"/>
      <c r="L150" s="204"/>
      <c r="M150" s="205" t="s">
        <v>1</v>
      </c>
      <c r="N150" s="206" t="s">
        <v>42</v>
      </c>
      <c r="O150" s="78"/>
      <c r="P150" s="187">
        <f>O150*H150</f>
        <v>0</v>
      </c>
      <c r="Q150" s="187">
        <v>0.032000000000000001</v>
      </c>
      <c r="R150" s="187">
        <f>Q150*H150</f>
        <v>1.728</v>
      </c>
      <c r="S150" s="187">
        <v>0</v>
      </c>
      <c r="T150" s="188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9" t="s">
        <v>190</v>
      </c>
      <c r="AT150" s="189" t="s">
        <v>264</v>
      </c>
      <c r="AU150" s="189" t="s">
        <v>166</v>
      </c>
      <c r="AY150" s="15" t="s">
        <v>158</v>
      </c>
      <c r="BE150" s="190">
        <f>IF(N150="základná",J150,0)</f>
        <v>0</v>
      </c>
      <c r="BF150" s="190">
        <f>IF(N150="znížená",J150,0)</f>
        <v>0</v>
      </c>
      <c r="BG150" s="190">
        <f>IF(N150="zákl. prenesená",J150,0)</f>
        <v>0</v>
      </c>
      <c r="BH150" s="190">
        <f>IF(N150="zníž. prenesená",J150,0)</f>
        <v>0</v>
      </c>
      <c r="BI150" s="190">
        <f>IF(N150="nulová",J150,0)</f>
        <v>0</v>
      </c>
      <c r="BJ150" s="15" t="s">
        <v>166</v>
      </c>
      <c r="BK150" s="190">
        <f>ROUND(I150*H150,2)</f>
        <v>0</v>
      </c>
      <c r="BL150" s="15" t="s">
        <v>165</v>
      </c>
      <c r="BM150" s="189" t="s">
        <v>1169</v>
      </c>
    </row>
    <row r="151" s="2" customFormat="1" ht="44.25" customHeight="1">
      <c r="A151" s="34"/>
      <c r="B151" s="176"/>
      <c r="C151" s="196" t="s">
        <v>235</v>
      </c>
      <c r="D151" s="196" t="s">
        <v>264</v>
      </c>
      <c r="E151" s="197" t="s">
        <v>1170</v>
      </c>
      <c r="F151" s="198" t="s">
        <v>1171</v>
      </c>
      <c r="G151" s="199" t="s">
        <v>261</v>
      </c>
      <c r="H151" s="200">
        <v>2</v>
      </c>
      <c r="I151" s="201"/>
      <c r="J151" s="202">
        <f>ROUND(I151*H151,2)</f>
        <v>0</v>
      </c>
      <c r="K151" s="203"/>
      <c r="L151" s="204"/>
      <c r="M151" s="205" t="s">
        <v>1</v>
      </c>
      <c r="N151" s="206" t="s">
        <v>42</v>
      </c>
      <c r="O151" s="78"/>
      <c r="P151" s="187">
        <f>O151*H151</f>
        <v>0</v>
      </c>
      <c r="Q151" s="187">
        <v>0.032000000000000001</v>
      </c>
      <c r="R151" s="187">
        <f>Q151*H151</f>
        <v>0.064000000000000001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9" t="s">
        <v>190</v>
      </c>
      <c r="AT151" s="189" t="s">
        <v>264</v>
      </c>
      <c r="AU151" s="189" t="s">
        <v>166</v>
      </c>
      <c r="AY151" s="15" t="s">
        <v>158</v>
      </c>
      <c r="BE151" s="190">
        <f>IF(N151="základná",J151,0)</f>
        <v>0</v>
      </c>
      <c r="BF151" s="190">
        <f>IF(N151="znížená",J151,0)</f>
        <v>0</v>
      </c>
      <c r="BG151" s="190">
        <f>IF(N151="zákl. prenesená",J151,0)</f>
        <v>0</v>
      </c>
      <c r="BH151" s="190">
        <f>IF(N151="zníž. prenesená",J151,0)</f>
        <v>0</v>
      </c>
      <c r="BI151" s="190">
        <f>IF(N151="nulová",J151,0)</f>
        <v>0</v>
      </c>
      <c r="BJ151" s="15" t="s">
        <v>166</v>
      </c>
      <c r="BK151" s="190">
        <f>ROUND(I151*H151,2)</f>
        <v>0</v>
      </c>
      <c r="BL151" s="15" t="s">
        <v>165</v>
      </c>
      <c r="BM151" s="189" t="s">
        <v>1172</v>
      </c>
    </row>
    <row r="152" s="2" customFormat="1">
      <c r="A152" s="34"/>
      <c r="B152" s="35"/>
      <c r="C152" s="34"/>
      <c r="D152" s="191" t="s">
        <v>229</v>
      </c>
      <c r="E152" s="34"/>
      <c r="F152" s="192" t="s">
        <v>1173</v>
      </c>
      <c r="G152" s="34"/>
      <c r="H152" s="34"/>
      <c r="I152" s="193"/>
      <c r="J152" s="34"/>
      <c r="K152" s="34"/>
      <c r="L152" s="35"/>
      <c r="M152" s="194"/>
      <c r="N152" s="195"/>
      <c r="O152" s="78"/>
      <c r="P152" s="78"/>
      <c r="Q152" s="78"/>
      <c r="R152" s="78"/>
      <c r="S152" s="78"/>
      <c r="T152" s="79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T152" s="15" t="s">
        <v>229</v>
      </c>
      <c r="AU152" s="15" t="s">
        <v>166</v>
      </c>
    </row>
    <row r="153" s="2" customFormat="1" ht="44.25" customHeight="1">
      <c r="A153" s="34"/>
      <c r="B153" s="176"/>
      <c r="C153" s="196" t="s">
        <v>239</v>
      </c>
      <c r="D153" s="196" t="s">
        <v>264</v>
      </c>
      <c r="E153" s="197" t="s">
        <v>1174</v>
      </c>
      <c r="F153" s="198" t="s">
        <v>1175</v>
      </c>
      <c r="G153" s="199" t="s">
        <v>261</v>
      </c>
      <c r="H153" s="200">
        <v>14</v>
      </c>
      <c r="I153" s="201"/>
      <c r="J153" s="202">
        <f>ROUND(I153*H153,2)</f>
        <v>0</v>
      </c>
      <c r="K153" s="203"/>
      <c r="L153" s="204"/>
      <c r="M153" s="205" t="s">
        <v>1</v>
      </c>
      <c r="N153" s="206" t="s">
        <v>42</v>
      </c>
      <c r="O153" s="78"/>
      <c r="P153" s="187">
        <f>O153*H153</f>
        <v>0</v>
      </c>
      <c r="Q153" s="187">
        <v>0.032000000000000001</v>
      </c>
      <c r="R153" s="187">
        <f>Q153*H153</f>
        <v>0.44800000000000001</v>
      </c>
      <c r="S153" s="187">
        <v>0</v>
      </c>
      <c r="T153" s="188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89" t="s">
        <v>190</v>
      </c>
      <c r="AT153" s="189" t="s">
        <v>264</v>
      </c>
      <c r="AU153" s="189" t="s">
        <v>166</v>
      </c>
      <c r="AY153" s="15" t="s">
        <v>158</v>
      </c>
      <c r="BE153" s="190">
        <f>IF(N153="základná",J153,0)</f>
        <v>0</v>
      </c>
      <c r="BF153" s="190">
        <f>IF(N153="znížená",J153,0)</f>
        <v>0</v>
      </c>
      <c r="BG153" s="190">
        <f>IF(N153="zákl. prenesená",J153,0)</f>
        <v>0</v>
      </c>
      <c r="BH153" s="190">
        <f>IF(N153="zníž. prenesená",J153,0)</f>
        <v>0</v>
      </c>
      <c r="BI153" s="190">
        <f>IF(N153="nulová",J153,0)</f>
        <v>0</v>
      </c>
      <c r="BJ153" s="15" t="s">
        <v>166</v>
      </c>
      <c r="BK153" s="190">
        <f>ROUND(I153*H153,2)</f>
        <v>0</v>
      </c>
      <c r="BL153" s="15" t="s">
        <v>165</v>
      </c>
      <c r="BM153" s="189" t="s">
        <v>1176</v>
      </c>
    </row>
    <row r="154" s="2" customFormat="1">
      <c r="A154" s="34"/>
      <c r="B154" s="35"/>
      <c r="C154" s="34"/>
      <c r="D154" s="191" t="s">
        <v>229</v>
      </c>
      <c r="E154" s="34"/>
      <c r="F154" s="192" t="s">
        <v>1173</v>
      </c>
      <c r="G154" s="34"/>
      <c r="H154" s="34"/>
      <c r="I154" s="193"/>
      <c r="J154" s="34"/>
      <c r="K154" s="34"/>
      <c r="L154" s="35"/>
      <c r="M154" s="194"/>
      <c r="N154" s="195"/>
      <c r="O154" s="78"/>
      <c r="P154" s="78"/>
      <c r="Q154" s="78"/>
      <c r="R154" s="78"/>
      <c r="S154" s="78"/>
      <c r="T154" s="79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T154" s="15" t="s">
        <v>229</v>
      </c>
      <c r="AU154" s="15" t="s">
        <v>166</v>
      </c>
    </row>
    <row r="155" s="2" customFormat="1" ht="44.25" customHeight="1">
      <c r="A155" s="34"/>
      <c r="B155" s="176"/>
      <c r="C155" s="196" t="s">
        <v>243</v>
      </c>
      <c r="D155" s="196" t="s">
        <v>264</v>
      </c>
      <c r="E155" s="197" t="s">
        <v>1177</v>
      </c>
      <c r="F155" s="198" t="s">
        <v>1178</v>
      </c>
      <c r="G155" s="199" t="s">
        <v>261</v>
      </c>
      <c r="H155" s="200">
        <v>14</v>
      </c>
      <c r="I155" s="201"/>
      <c r="J155" s="202">
        <f>ROUND(I155*H155,2)</f>
        <v>0</v>
      </c>
      <c r="K155" s="203"/>
      <c r="L155" s="204"/>
      <c r="M155" s="205" t="s">
        <v>1</v>
      </c>
      <c r="N155" s="206" t="s">
        <v>42</v>
      </c>
      <c r="O155" s="78"/>
      <c r="P155" s="187">
        <f>O155*H155</f>
        <v>0</v>
      </c>
      <c r="Q155" s="187">
        <v>0.032000000000000001</v>
      </c>
      <c r="R155" s="187">
        <f>Q155*H155</f>
        <v>0.44800000000000001</v>
      </c>
      <c r="S155" s="187">
        <v>0</v>
      </c>
      <c r="T155" s="188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89" t="s">
        <v>190</v>
      </c>
      <c r="AT155" s="189" t="s">
        <v>264</v>
      </c>
      <c r="AU155" s="189" t="s">
        <v>166</v>
      </c>
      <c r="AY155" s="15" t="s">
        <v>158</v>
      </c>
      <c r="BE155" s="190">
        <f>IF(N155="základná",J155,0)</f>
        <v>0</v>
      </c>
      <c r="BF155" s="190">
        <f>IF(N155="znížená",J155,0)</f>
        <v>0</v>
      </c>
      <c r="BG155" s="190">
        <f>IF(N155="zákl. prenesená",J155,0)</f>
        <v>0</v>
      </c>
      <c r="BH155" s="190">
        <f>IF(N155="zníž. prenesená",J155,0)</f>
        <v>0</v>
      </c>
      <c r="BI155" s="190">
        <f>IF(N155="nulová",J155,0)</f>
        <v>0</v>
      </c>
      <c r="BJ155" s="15" t="s">
        <v>166</v>
      </c>
      <c r="BK155" s="190">
        <f>ROUND(I155*H155,2)</f>
        <v>0</v>
      </c>
      <c r="BL155" s="15" t="s">
        <v>165</v>
      </c>
      <c r="BM155" s="189" t="s">
        <v>1179</v>
      </c>
    </row>
    <row r="156" s="2" customFormat="1">
      <c r="A156" s="34"/>
      <c r="B156" s="35"/>
      <c r="C156" s="34"/>
      <c r="D156" s="191" t="s">
        <v>229</v>
      </c>
      <c r="E156" s="34"/>
      <c r="F156" s="192" t="s">
        <v>1173</v>
      </c>
      <c r="G156" s="34"/>
      <c r="H156" s="34"/>
      <c r="I156" s="193"/>
      <c r="J156" s="34"/>
      <c r="K156" s="34"/>
      <c r="L156" s="35"/>
      <c r="M156" s="194"/>
      <c r="N156" s="195"/>
      <c r="O156" s="78"/>
      <c r="P156" s="78"/>
      <c r="Q156" s="78"/>
      <c r="R156" s="78"/>
      <c r="S156" s="78"/>
      <c r="T156" s="79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T156" s="15" t="s">
        <v>229</v>
      </c>
      <c r="AU156" s="15" t="s">
        <v>166</v>
      </c>
    </row>
    <row r="157" s="2" customFormat="1" ht="37.8" customHeight="1">
      <c r="A157" s="34"/>
      <c r="B157" s="176"/>
      <c r="C157" s="196" t="s">
        <v>7</v>
      </c>
      <c r="D157" s="196" t="s">
        <v>264</v>
      </c>
      <c r="E157" s="197" t="s">
        <v>1180</v>
      </c>
      <c r="F157" s="198" t="s">
        <v>1181</v>
      </c>
      <c r="G157" s="199" t="s">
        <v>261</v>
      </c>
      <c r="H157" s="200">
        <v>2</v>
      </c>
      <c r="I157" s="201"/>
      <c r="J157" s="202">
        <f>ROUND(I157*H157,2)</f>
        <v>0</v>
      </c>
      <c r="K157" s="203"/>
      <c r="L157" s="204"/>
      <c r="M157" s="205" t="s">
        <v>1</v>
      </c>
      <c r="N157" s="206" t="s">
        <v>42</v>
      </c>
      <c r="O157" s="78"/>
      <c r="P157" s="187">
        <f>O157*H157</f>
        <v>0</v>
      </c>
      <c r="Q157" s="187">
        <v>0.032000000000000001</v>
      </c>
      <c r="R157" s="187">
        <f>Q157*H157</f>
        <v>0.064000000000000001</v>
      </c>
      <c r="S157" s="187">
        <v>0</v>
      </c>
      <c r="T157" s="188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189" t="s">
        <v>190</v>
      </c>
      <c r="AT157" s="189" t="s">
        <v>264</v>
      </c>
      <c r="AU157" s="189" t="s">
        <v>166</v>
      </c>
      <c r="AY157" s="15" t="s">
        <v>158</v>
      </c>
      <c r="BE157" s="190">
        <f>IF(N157="základná",J157,0)</f>
        <v>0</v>
      </c>
      <c r="BF157" s="190">
        <f>IF(N157="znížená",J157,0)</f>
        <v>0</v>
      </c>
      <c r="BG157" s="190">
        <f>IF(N157="zákl. prenesená",J157,0)</f>
        <v>0</v>
      </c>
      <c r="BH157" s="190">
        <f>IF(N157="zníž. prenesená",J157,0)</f>
        <v>0</v>
      </c>
      <c r="BI157" s="190">
        <f>IF(N157="nulová",J157,0)</f>
        <v>0</v>
      </c>
      <c r="BJ157" s="15" t="s">
        <v>166</v>
      </c>
      <c r="BK157" s="190">
        <f>ROUND(I157*H157,2)</f>
        <v>0</v>
      </c>
      <c r="BL157" s="15" t="s">
        <v>165</v>
      </c>
      <c r="BM157" s="189" t="s">
        <v>1182</v>
      </c>
    </row>
    <row r="158" s="2" customFormat="1">
      <c r="A158" s="34"/>
      <c r="B158" s="35"/>
      <c r="C158" s="34"/>
      <c r="D158" s="191" t="s">
        <v>229</v>
      </c>
      <c r="E158" s="34"/>
      <c r="F158" s="192" t="s">
        <v>1173</v>
      </c>
      <c r="G158" s="34"/>
      <c r="H158" s="34"/>
      <c r="I158" s="193"/>
      <c r="J158" s="34"/>
      <c r="K158" s="34"/>
      <c r="L158" s="35"/>
      <c r="M158" s="194"/>
      <c r="N158" s="195"/>
      <c r="O158" s="78"/>
      <c r="P158" s="78"/>
      <c r="Q158" s="78"/>
      <c r="R158" s="78"/>
      <c r="S158" s="78"/>
      <c r="T158" s="79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T158" s="15" t="s">
        <v>229</v>
      </c>
      <c r="AU158" s="15" t="s">
        <v>166</v>
      </c>
    </row>
    <row r="159" s="2" customFormat="1" ht="37.8" customHeight="1">
      <c r="A159" s="34"/>
      <c r="B159" s="176"/>
      <c r="C159" s="196" t="s">
        <v>250</v>
      </c>
      <c r="D159" s="196" t="s">
        <v>264</v>
      </c>
      <c r="E159" s="197" t="s">
        <v>1183</v>
      </c>
      <c r="F159" s="198" t="s">
        <v>1184</v>
      </c>
      <c r="G159" s="199" t="s">
        <v>261</v>
      </c>
      <c r="H159" s="200">
        <v>2</v>
      </c>
      <c r="I159" s="201"/>
      <c r="J159" s="202">
        <f>ROUND(I159*H159,2)</f>
        <v>0</v>
      </c>
      <c r="K159" s="203"/>
      <c r="L159" s="204"/>
      <c r="M159" s="205" t="s">
        <v>1</v>
      </c>
      <c r="N159" s="206" t="s">
        <v>42</v>
      </c>
      <c r="O159" s="78"/>
      <c r="P159" s="187">
        <f>O159*H159</f>
        <v>0</v>
      </c>
      <c r="Q159" s="187">
        <v>0.032000000000000001</v>
      </c>
      <c r="R159" s="187">
        <f>Q159*H159</f>
        <v>0.064000000000000001</v>
      </c>
      <c r="S159" s="187">
        <v>0</v>
      </c>
      <c r="T159" s="188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189" t="s">
        <v>190</v>
      </c>
      <c r="AT159" s="189" t="s">
        <v>264</v>
      </c>
      <c r="AU159" s="189" t="s">
        <v>166</v>
      </c>
      <c r="AY159" s="15" t="s">
        <v>158</v>
      </c>
      <c r="BE159" s="190">
        <f>IF(N159="základná",J159,0)</f>
        <v>0</v>
      </c>
      <c r="BF159" s="190">
        <f>IF(N159="znížená",J159,0)</f>
        <v>0</v>
      </c>
      <c r="BG159" s="190">
        <f>IF(N159="zákl. prenesená",J159,0)</f>
        <v>0</v>
      </c>
      <c r="BH159" s="190">
        <f>IF(N159="zníž. prenesená",J159,0)</f>
        <v>0</v>
      </c>
      <c r="BI159" s="190">
        <f>IF(N159="nulová",J159,0)</f>
        <v>0</v>
      </c>
      <c r="BJ159" s="15" t="s">
        <v>166</v>
      </c>
      <c r="BK159" s="190">
        <f>ROUND(I159*H159,2)</f>
        <v>0</v>
      </c>
      <c r="BL159" s="15" t="s">
        <v>165</v>
      </c>
      <c r="BM159" s="189" t="s">
        <v>1185</v>
      </c>
    </row>
    <row r="160" s="2" customFormat="1">
      <c r="A160" s="34"/>
      <c r="B160" s="35"/>
      <c r="C160" s="34"/>
      <c r="D160" s="191" t="s">
        <v>229</v>
      </c>
      <c r="E160" s="34"/>
      <c r="F160" s="192" t="s">
        <v>1173</v>
      </c>
      <c r="G160" s="34"/>
      <c r="H160" s="34"/>
      <c r="I160" s="193"/>
      <c r="J160" s="34"/>
      <c r="K160" s="34"/>
      <c r="L160" s="35"/>
      <c r="M160" s="194"/>
      <c r="N160" s="195"/>
      <c r="O160" s="78"/>
      <c r="P160" s="78"/>
      <c r="Q160" s="78"/>
      <c r="R160" s="78"/>
      <c r="S160" s="78"/>
      <c r="T160" s="79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T160" s="15" t="s">
        <v>229</v>
      </c>
      <c r="AU160" s="15" t="s">
        <v>166</v>
      </c>
    </row>
    <row r="161" s="2" customFormat="1" ht="37.8" customHeight="1">
      <c r="A161" s="34"/>
      <c r="B161" s="176"/>
      <c r="C161" s="196" t="s">
        <v>254</v>
      </c>
      <c r="D161" s="196" t="s">
        <v>264</v>
      </c>
      <c r="E161" s="197" t="s">
        <v>1186</v>
      </c>
      <c r="F161" s="198" t="s">
        <v>1187</v>
      </c>
      <c r="G161" s="199" t="s">
        <v>261</v>
      </c>
      <c r="H161" s="200">
        <v>2</v>
      </c>
      <c r="I161" s="201"/>
      <c r="J161" s="202">
        <f>ROUND(I161*H161,2)</f>
        <v>0</v>
      </c>
      <c r="K161" s="203"/>
      <c r="L161" s="204"/>
      <c r="M161" s="205" t="s">
        <v>1</v>
      </c>
      <c r="N161" s="206" t="s">
        <v>42</v>
      </c>
      <c r="O161" s="78"/>
      <c r="P161" s="187">
        <f>O161*H161</f>
        <v>0</v>
      </c>
      <c r="Q161" s="187">
        <v>0.032000000000000001</v>
      </c>
      <c r="R161" s="187">
        <f>Q161*H161</f>
        <v>0.064000000000000001</v>
      </c>
      <c r="S161" s="187">
        <v>0</v>
      </c>
      <c r="T161" s="188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189" t="s">
        <v>190</v>
      </c>
      <c r="AT161" s="189" t="s">
        <v>264</v>
      </c>
      <c r="AU161" s="189" t="s">
        <v>166</v>
      </c>
      <c r="AY161" s="15" t="s">
        <v>158</v>
      </c>
      <c r="BE161" s="190">
        <f>IF(N161="základná",J161,0)</f>
        <v>0</v>
      </c>
      <c r="BF161" s="190">
        <f>IF(N161="znížená",J161,0)</f>
        <v>0</v>
      </c>
      <c r="BG161" s="190">
        <f>IF(N161="zákl. prenesená",J161,0)</f>
        <v>0</v>
      </c>
      <c r="BH161" s="190">
        <f>IF(N161="zníž. prenesená",J161,0)</f>
        <v>0</v>
      </c>
      <c r="BI161" s="190">
        <f>IF(N161="nulová",J161,0)</f>
        <v>0</v>
      </c>
      <c r="BJ161" s="15" t="s">
        <v>166</v>
      </c>
      <c r="BK161" s="190">
        <f>ROUND(I161*H161,2)</f>
        <v>0</v>
      </c>
      <c r="BL161" s="15" t="s">
        <v>165</v>
      </c>
      <c r="BM161" s="189" t="s">
        <v>1188</v>
      </c>
    </row>
    <row r="162" s="2" customFormat="1">
      <c r="A162" s="34"/>
      <c r="B162" s="35"/>
      <c r="C162" s="34"/>
      <c r="D162" s="191" t="s">
        <v>229</v>
      </c>
      <c r="E162" s="34"/>
      <c r="F162" s="192" t="s">
        <v>1173</v>
      </c>
      <c r="G162" s="34"/>
      <c r="H162" s="34"/>
      <c r="I162" s="193"/>
      <c r="J162" s="34"/>
      <c r="K162" s="34"/>
      <c r="L162" s="35"/>
      <c r="M162" s="194"/>
      <c r="N162" s="195"/>
      <c r="O162" s="78"/>
      <c r="P162" s="78"/>
      <c r="Q162" s="78"/>
      <c r="R162" s="78"/>
      <c r="S162" s="78"/>
      <c r="T162" s="79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T162" s="15" t="s">
        <v>229</v>
      </c>
      <c r="AU162" s="15" t="s">
        <v>166</v>
      </c>
    </row>
    <row r="163" s="2" customFormat="1" ht="44.25" customHeight="1">
      <c r="A163" s="34"/>
      <c r="B163" s="176"/>
      <c r="C163" s="196" t="s">
        <v>258</v>
      </c>
      <c r="D163" s="196" t="s">
        <v>264</v>
      </c>
      <c r="E163" s="197" t="s">
        <v>1189</v>
      </c>
      <c r="F163" s="198" t="s">
        <v>1190</v>
      </c>
      <c r="G163" s="199" t="s">
        <v>261</v>
      </c>
      <c r="H163" s="200">
        <v>2</v>
      </c>
      <c r="I163" s="201"/>
      <c r="J163" s="202">
        <f>ROUND(I163*H163,2)</f>
        <v>0</v>
      </c>
      <c r="K163" s="203"/>
      <c r="L163" s="204"/>
      <c r="M163" s="205" t="s">
        <v>1</v>
      </c>
      <c r="N163" s="206" t="s">
        <v>42</v>
      </c>
      <c r="O163" s="78"/>
      <c r="P163" s="187">
        <f>O163*H163</f>
        <v>0</v>
      </c>
      <c r="Q163" s="187">
        <v>0.032000000000000001</v>
      </c>
      <c r="R163" s="187">
        <f>Q163*H163</f>
        <v>0.064000000000000001</v>
      </c>
      <c r="S163" s="187">
        <v>0</v>
      </c>
      <c r="T163" s="188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89" t="s">
        <v>190</v>
      </c>
      <c r="AT163" s="189" t="s">
        <v>264</v>
      </c>
      <c r="AU163" s="189" t="s">
        <v>166</v>
      </c>
      <c r="AY163" s="15" t="s">
        <v>158</v>
      </c>
      <c r="BE163" s="190">
        <f>IF(N163="základná",J163,0)</f>
        <v>0</v>
      </c>
      <c r="BF163" s="190">
        <f>IF(N163="znížená",J163,0)</f>
        <v>0</v>
      </c>
      <c r="BG163" s="190">
        <f>IF(N163="zákl. prenesená",J163,0)</f>
        <v>0</v>
      </c>
      <c r="BH163" s="190">
        <f>IF(N163="zníž. prenesená",J163,0)</f>
        <v>0</v>
      </c>
      <c r="BI163" s="190">
        <f>IF(N163="nulová",J163,0)</f>
        <v>0</v>
      </c>
      <c r="BJ163" s="15" t="s">
        <v>166</v>
      </c>
      <c r="BK163" s="190">
        <f>ROUND(I163*H163,2)</f>
        <v>0</v>
      </c>
      <c r="BL163" s="15" t="s">
        <v>165</v>
      </c>
      <c r="BM163" s="189" t="s">
        <v>1191</v>
      </c>
    </row>
    <row r="164" s="2" customFormat="1">
      <c r="A164" s="34"/>
      <c r="B164" s="35"/>
      <c r="C164" s="34"/>
      <c r="D164" s="191" t="s">
        <v>229</v>
      </c>
      <c r="E164" s="34"/>
      <c r="F164" s="192" t="s">
        <v>1173</v>
      </c>
      <c r="G164" s="34"/>
      <c r="H164" s="34"/>
      <c r="I164" s="193"/>
      <c r="J164" s="34"/>
      <c r="K164" s="34"/>
      <c r="L164" s="35"/>
      <c r="M164" s="194"/>
      <c r="N164" s="195"/>
      <c r="O164" s="78"/>
      <c r="P164" s="78"/>
      <c r="Q164" s="78"/>
      <c r="R164" s="78"/>
      <c r="S164" s="78"/>
      <c r="T164" s="79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T164" s="15" t="s">
        <v>229</v>
      </c>
      <c r="AU164" s="15" t="s">
        <v>166</v>
      </c>
    </row>
    <row r="165" s="2" customFormat="1" ht="24.15" customHeight="1">
      <c r="A165" s="34"/>
      <c r="B165" s="176"/>
      <c r="C165" s="177" t="s">
        <v>263</v>
      </c>
      <c r="D165" s="177" t="s">
        <v>161</v>
      </c>
      <c r="E165" s="178" t="s">
        <v>953</v>
      </c>
      <c r="F165" s="179" t="s">
        <v>954</v>
      </c>
      <c r="G165" s="180" t="s">
        <v>358</v>
      </c>
      <c r="H165" s="207"/>
      <c r="I165" s="182"/>
      <c r="J165" s="183">
        <f>ROUND(I165*H165,2)</f>
        <v>0</v>
      </c>
      <c r="K165" s="184"/>
      <c r="L165" s="35"/>
      <c r="M165" s="185" t="s">
        <v>1</v>
      </c>
      <c r="N165" s="186" t="s">
        <v>42</v>
      </c>
      <c r="O165" s="78"/>
      <c r="P165" s="187">
        <f>O165*H165</f>
        <v>0</v>
      </c>
      <c r="Q165" s="187">
        <v>0</v>
      </c>
      <c r="R165" s="187">
        <f>Q165*H165</f>
        <v>0</v>
      </c>
      <c r="S165" s="187">
        <v>0</v>
      </c>
      <c r="T165" s="188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189" t="s">
        <v>217</v>
      </c>
      <c r="AT165" s="189" t="s">
        <v>161</v>
      </c>
      <c r="AU165" s="189" t="s">
        <v>166</v>
      </c>
      <c r="AY165" s="15" t="s">
        <v>158</v>
      </c>
      <c r="BE165" s="190">
        <f>IF(N165="základná",J165,0)</f>
        <v>0</v>
      </c>
      <c r="BF165" s="190">
        <f>IF(N165="znížená",J165,0)</f>
        <v>0</v>
      </c>
      <c r="BG165" s="190">
        <f>IF(N165="zákl. prenesená",J165,0)</f>
        <v>0</v>
      </c>
      <c r="BH165" s="190">
        <f>IF(N165="zníž. prenesená",J165,0)</f>
        <v>0</v>
      </c>
      <c r="BI165" s="190">
        <f>IF(N165="nulová",J165,0)</f>
        <v>0</v>
      </c>
      <c r="BJ165" s="15" t="s">
        <v>166</v>
      </c>
      <c r="BK165" s="190">
        <f>ROUND(I165*H165,2)</f>
        <v>0</v>
      </c>
      <c r="BL165" s="15" t="s">
        <v>217</v>
      </c>
      <c r="BM165" s="189" t="s">
        <v>1192</v>
      </c>
    </row>
    <row r="166" s="12" customFormat="1" ht="22.8" customHeight="1">
      <c r="A166" s="12"/>
      <c r="B166" s="163"/>
      <c r="C166" s="12"/>
      <c r="D166" s="164" t="s">
        <v>75</v>
      </c>
      <c r="E166" s="174" t="s">
        <v>360</v>
      </c>
      <c r="F166" s="174" t="s">
        <v>361</v>
      </c>
      <c r="G166" s="12"/>
      <c r="H166" s="12"/>
      <c r="I166" s="166"/>
      <c r="J166" s="175">
        <f>BK166</f>
        <v>0</v>
      </c>
      <c r="K166" s="12"/>
      <c r="L166" s="163"/>
      <c r="M166" s="168"/>
      <c r="N166" s="169"/>
      <c r="O166" s="169"/>
      <c r="P166" s="170">
        <f>SUM(P167:P172)</f>
        <v>0</v>
      </c>
      <c r="Q166" s="169"/>
      <c r="R166" s="170">
        <f>SUM(R167:R172)</f>
        <v>0.068981000000000001</v>
      </c>
      <c r="S166" s="169"/>
      <c r="T166" s="171">
        <f>SUM(T167:T172)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64" t="s">
        <v>166</v>
      </c>
      <c r="AT166" s="172" t="s">
        <v>75</v>
      </c>
      <c r="AU166" s="172" t="s">
        <v>84</v>
      </c>
      <c r="AY166" s="164" t="s">
        <v>158</v>
      </c>
      <c r="BK166" s="173">
        <f>SUM(BK167:BK172)</f>
        <v>0</v>
      </c>
    </row>
    <row r="167" s="2" customFormat="1" ht="24.15" customHeight="1">
      <c r="A167" s="34"/>
      <c r="B167" s="176"/>
      <c r="C167" s="177" t="s">
        <v>268</v>
      </c>
      <c r="D167" s="177" t="s">
        <v>161</v>
      </c>
      <c r="E167" s="178" t="s">
        <v>1193</v>
      </c>
      <c r="F167" s="179" t="s">
        <v>1194</v>
      </c>
      <c r="G167" s="180" t="s">
        <v>188</v>
      </c>
      <c r="H167" s="181">
        <v>11.720000000000001</v>
      </c>
      <c r="I167" s="182"/>
      <c r="J167" s="183">
        <f>ROUND(I167*H167,2)</f>
        <v>0</v>
      </c>
      <c r="K167" s="184"/>
      <c r="L167" s="35"/>
      <c r="M167" s="185" t="s">
        <v>1</v>
      </c>
      <c r="N167" s="186" t="s">
        <v>42</v>
      </c>
      <c r="O167" s="78"/>
      <c r="P167" s="187">
        <f>O167*H167</f>
        <v>0</v>
      </c>
      <c r="Q167" s="187">
        <v>0.000215</v>
      </c>
      <c r="R167" s="187">
        <f>Q167*H167</f>
        <v>0.0025198</v>
      </c>
      <c r="S167" s="187">
        <v>0</v>
      </c>
      <c r="T167" s="188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189" t="s">
        <v>217</v>
      </c>
      <c r="AT167" s="189" t="s">
        <v>161</v>
      </c>
      <c r="AU167" s="189" t="s">
        <v>166</v>
      </c>
      <c r="AY167" s="15" t="s">
        <v>158</v>
      </c>
      <c r="BE167" s="190">
        <f>IF(N167="základná",J167,0)</f>
        <v>0</v>
      </c>
      <c r="BF167" s="190">
        <f>IF(N167="znížená",J167,0)</f>
        <v>0</v>
      </c>
      <c r="BG167" s="190">
        <f>IF(N167="zákl. prenesená",J167,0)</f>
        <v>0</v>
      </c>
      <c r="BH167" s="190">
        <f>IF(N167="zníž. prenesená",J167,0)</f>
        <v>0</v>
      </c>
      <c r="BI167" s="190">
        <f>IF(N167="nulová",J167,0)</f>
        <v>0</v>
      </c>
      <c r="BJ167" s="15" t="s">
        <v>166</v>
      </c>
      <c r="BK167" s="190">
        <f>ROUND(I167*H167,2)</f>
        <v>0</v>
      </c>
      <c r="BL167" s="15" t="s">
        <v>217</v>
      </c>
      <c r="BM167" s="189" t="s">
        <v>1195</v>
      </c>
    </row>
    <row r="168" s="2" customFormat="1" ht="37.8" customHeight="1">
      <c r="A168" s="34"/>
      <c r="B168" s="176"/>
      <c r="C168" s="196" t="s">
        <v>272</v>
      </c>
      <c r="D168" s="196" t="s">
        <v>264</v>
      </c>
      <c r="E168" s="197" t="s">
        <v>1161</v>
      </c>
      <c r="F168" s="198" t="s">
        <v>1162</v>
      </c>
      <c r="G168" s="199" t="s">
        <v>188</v>
      </c>
      <c r="H168" s="200">
        <v>12.305999999999999</v>
      </c>
      <c r="I168" s="201"/>
      <c r="J168" s="202">
        <f>ROUND(I168*H168,2)</f>
        <v>0</v>
      </c>
      <c r="K168" s="203"/>
      <c r="L168" s="204"/>
      <c r="M168" s="205" t="s">
        <v>1</v>
      </c>
      <c r="N168" s="206" t="s">
        <v>42</v>
      </c>
      <c r="O168" s="78"/>
      <c r="P168" s="187">
        <f>O168*H168</f>
        <v>0</v>
      </c>
      <c r="Q168" s="187">
        <v>0.00010000000000000001</v>
      </c>
      <c r="R168" s="187">
        <f>Q168*H168</f>
        <v>0.0012305999999999999</v>
      </c>
      <c r="S168" s="187">
        <v>0</v>
      </c>
      <c r="T168" s="188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189" t="s">
        <v>285</v>
      </c>
      <c r="AT168" s="189" t="s">
        <v>264</v>
      </c>
      <c r="AU168" s="189" t="s">
        <v>166</v>
      </c>
      <c r="AY168" s="15" t="s">
        <v>158</v>
      </c>
      <c r="BE168" s="190">
        <f>IF(N168="základná",J168,0)</f>
        <v>0</v>
      </c>
      <c r="BF168" s="190">
        <f>IF(N168="znížená",J168,0)</f>
        <v>0</v>
      </c>
      <c r="BG168" s="190">
        <f>IF(N168="zákl. prenesená",J168,0)</f>
        <v>0</v>
      </c>
      <c r="BH168" s="190">
        <f>IF(N168="zníž. prenesená",J168,0)</f>
        <v>0</v>
      </c>
      <c r="BI168" s="190">
        <f>IF(N168="nulová",J168,0)</f>
        <v>0</v>
      </c>
      <c r="BJ168" s="15" t="s">
        <v>166</v>
      </c>
      <c r="BK168" s="190">
        <f>ROUND(I168*H168,2)</f>
        <v>0</v>
      </c>
      <c r="BL168" s="15" t="s">
        <v>217</v>
      </c>
      <c r="BM168" s="189" t="s">
        <v>1196</v>
      </c>
    </row>
    <row r="169" s="2" customFormat="1" ht="37.8" customHeight="1">
      <c r="A169" s="34"/>
      <c r="B169" s="176"/>
      <c r="C169" s="196" t="s">
        <v>276</v>
      </c>
      <c r="D169" s="196" t="s">
        <v>264</v>
      </c>
      <c r="E169" s="197" t="s">
        <v>1164</v>
      </c>
      <c r="F169" s="198" t="s">
        <v>1165</v>
      </c>
      <c r="G169" s="199" t="s">
        <v>188</v>
      </c>
      <c r="H169" s="200">
        <v>12.305999999999999</v>
      </c>
      <c r="I169" s="201"/>
      <c r="J169" s="202">
        <f>ROUND(I169*H169,2)</f>
        <v>0</v>
      </c>
      <c r="K169" s="203"/>
      <c r="L169" s="204"/>
      <c r="M169" s="205" t="s">
        <v>1</v>
      </c>
      <c r="N169" s="206" t="s">
        <v>42</v>
      </c>
      <c r="O169" s="78"/>
      <c r="P169" s="187">
        <f>O169*H169</f>
        <v>0</v>
      </c>
      <c r="Q169" s="187">
        <v>0.00010000000000000001</v>
      </c>
      <c r="R169" s="187">
        <f>Q169*H169</f>
        <v>0.0012305999999999999</v>
      </c>
      <c r="S169" s="187">
        <v>0</v>
      </c>
      <c r="T169" s="188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189" t="s">
        <v>285</v>
      </c>
      <c r="AT169" s="189" t="s">
        <v>264</v>
      </c>
      <c r="AU169" s="189" t="s">
        <v>166</v>
      </c>
      <c r="AY169" s="15" t="s">
        <v>158</v>
      </c>
      <c r="BE169" s="190">
        <f>IF(N169="základná",J169,0)</f>
        <v>0</v>
      </c>
      <c r="BF169" s="190">
        <f>IF(N169="znížená",J169,0)</f>
        <v>0</v>
      </c>
      <c r="BG169" s="190">
        <f>IF(N169="zákl. prenesená",J169,0)</f>
        <v>0</v>
      </c>
      <c r="BH169" s="190">
        <f>IF(N169="zníž. prenesená",J169,0)</f>
        <v>0</v>
      </c>
      <c r="BI169" s="190">
        <f>IF(N169="nulová",J169,0)</f>
        <v>0</v>
      </c>
      <c r="BJ169" s="15" t="s">
        <v>166</v>
      </c>
      <c r="BK169" s="190">
        <f>ROUND(I169*H169,2)</f>
        <v>0</v>
      </c>
      <c r="BL169" s="15" t="s">
        <v>217</v>
      </c>
      <c r="BM169" s="189" t="s">
        <v>1197</v>
      </c>
    </row>
    <row r="170" s="2" customFormat="1" ht="49.05" customHeight="1">
      <c r="A170" s="34"/>
      <c r="B170" s="176"/>
      <c r="C170" s="196" t="s">
        <v>280</v>
      </c>
      <c r="D170" s="196" t="s">
        <v>264</v>
      </c>
      <c r="E170" s="197" t="s">
        <v>1198</v>
      </c>
      <c r="F170" s="198" t="s">
        <v>1199</v>
      </c>
      <c r="G170" s="199" t="s">
        <v>261</v>
      </c>
      <c r="H170" s="200">
        <v>2</v>
      </c>
      <c r="I170" s="201"/>
      <c r="J170" s="202">
        <f>ROUND(I170*H170,2)</f>
        <v>0</v>
      </c>
      <c r="K170" s="203"/>
      <c r="L170" s="204"/>
      <c r="M170" s="205" t="s">
        <v>1</v>
      </c>
      <c r="N170" s="206" t="s">
        <v>42</v>
      </c>
      <c r="O170" s="78"/>
      <c r="P170" s="187">
        <f>O170*H170</f>
        <v>0</v>
      </c>
      <c r="Q170" s="187">
        <v>0.032000000000000001</v>
      </c>
      <c r="R170" s="187">
        <f>Q170*H170</f>
        <v>0.064000000000000001</v>
      </c>
      <c r="S170" s="187">
        <v>0</v>
      </c>
      <c r="T170" s="188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189" t="s">
        <v>285</v>
      </c>
      <c r="AT170" s="189" t="s">
        <v>264</v>
      </c>
      <c r="AU170" s="189" t="s">
        <v>166</v>
      </c>
      <c r="AY170" s="15" t="s">
        <v>158</v>
      </c>
      <c r="BE170" s="190">
        <f>IF(N170="základná",J170,0)</f>
        <v>0</v>
      </c>
      <c r="BF170" s="190">
        <f>IF(N170="znížená",J170,0)</f>
        <v>0</v>
      </c>
      <c r="BG170" s="190">
        <f>IF(N170="zákl. prenesená",J170,0)</f>
        <v>0</v>
      </c>
      <c r="BH170" s="190">
        <f>IF(N170="zníž. prenesená",J170,0)</f>
        <v>0</v>
      </c>
      <c r="BI170" s="190">
        <f>IF(N170="nulová",J170,0)</f>
        <v>0</v>
      </c>
      <c r="BJ170" s="15" t="s">
        <v>166</v>
      </c>
      <c r="BK170" s="190">
        <f>ROUND(I170*H170,2)</f>
        <v>0</v>
      </c>
      <c r="BL170" s="15" t="s">
        <v>217</v>
      </c>
      <c r="BM170" s="189" t="s">
        <v>1200</v>
      </c>
    </row>
    <row r="171" s="2" customFormat="1">
      <c r="A171" s="34"/>
      <c r="B171" s="35"/>
      <c r="C171" s="34"/>
      <c r="D171" s="191" t="s">
        <v>229</v>
      </c>
      <c r="E171" s="34"/>
      <c r="F171" s="192" t="s">
        <v>1173</v>
      </c>
      <c r="G171" s="34"/>
      <c r="H171" s="34"/>
      <c r="I171" s="193"/>
      <c r="J171" s="34"/>
      <c r="K171" s="34"/>
      <c r="L171" s="35"/>
      <c r="M171" s="194"/>
      <c r="N171" s="195"/>
      <c r="O171" s="78"/>
      <c r="P171" s="78"/>
      <c r="Q171" s="78"/>
      <c r="R171" s="78"/>
      <c r="S171" s="78"/>
      <c r="T171" s="79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T171" s="15" t="s">
        <v>229</v>
      </c>
      <c r="AU171" s="15" t="s">
        <v>166</v>
      </c>
    </row>
    <row r="172" s="2" customFormat="1" ht="24.15" customHeight="1">
      <c r="A172" s="34"/>
      <c r="B172" s="176"/>
      <c r="C172" s="177" t="s">
        <v>285</v>
      </c>
      <c r="D172" s="177" t="s">
        <v>161</v>
      </c>
      <c r="E172" s="178" t="s">
        <v>372</v>
      </c>
      <c r="F172" s="179" t="s">
        <v>373</v>
      </c>
      <c r="G172" s="180" t="s">
        <v>358</v>
      </c>
      <c r="H172" s="207"/>
      <c r="I172" s="182"/>
      <c r="J172" s="183">
        <f>ROUND(I172*H172,2)</f>
        <v>0</v>
      </c>
      <c r="K172" s="184"/>
      <c r="L172" s="35"/>
      <c r="M172" s="208" t="s">
        <v>1</v>
      </c>
      <c r="N172" s="209" t="s">
        <v>42</v>
      </c>
      <c r="O172" s="210"/>
      <c r="P172" s="211">
        <f>O172*H172</f>
        <v>0</v>
      </c>
      <c r="Q172" s="211">
        <v>0</v>
      </c>
      <c r="R172" s="211">
        <f>Q172*H172</f>
        <v>0</v>
      </c>
      <c r="S172" s="211">
        <v>0</v>
      </c>
      <c r="T172" s="212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189" t="s">
        <v>217</v>
      </c>
      <c r="AT172" s="189" t="s">
        <v>161</v>
      </c>
      <c r="AU172" s="189" t="s">
        <v>166</v>
      </c>
      <c r="AY172" s="15" t="s">
        <v>158</v>
      </c>
      <c r="BE172" s="190">
        <f>IF(N172="základná",J172,0)</f>
        <v>0</v>
      </c>
      <c r="BF172" s="190">
        <f>IF(N172="znížená",J172,0)</f>
        <v>0</v>
      </c>
      <c r="BG172" s="190">
        <f>IF(N172="zákl. prenesená",J172,0)</f>
        <v>0</v>
      </c>
      <c r="BH172" s="190">
        <f>IF(N172="zníž. prenesená",J172,0)</f>
        <v>0</v>
      </c>
      <c r="BI172" s="190">
        <f>IF(N172="nulová",J172,0)</f>
        <v>0</v>
      </c>
      <c r="BJ172" s="15" t="s">
        <v>166</v>
      </c>
      <c r="BK172" s="190">
        <f>ROUND(I172*H172,2)</f>
        <v>0</v>
      </c>
      <c r="BL172" s="15" t="s">
        <v>217</v>
      </c>
      <c r="BM172" s="189" t="s">
        <v>1201</v>
      </c>
    </row>
    <row r="173" s="2" customFormat="1" ht="6.96" customHeight="1">
      <c r="A173" s="34"/>
      <c r="B173" s="61"/>
      <c r="C173" s="62"/>
      <c r="D173" s="62"/>
      <c r="E173" s="62"/>
      <c r="F173" s="62"/>
      <c r="G173" s="62"/>
      <c r="H173" s="62"/>
      <c r="I173" s="62"/>
      <c r="J173" s="62"/>
      <c r="K173" s="62"/>
      <c r="L173" s="35"/>
      <c r="M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</row>
  </sheetData>
  <autoFilter ref="C122:K172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Veronika Hladikova</dc:creator>
  <cp:lastModifiedBy>Veronika Hladikova</cp:lastModifiedBy>
  <dcterms:created xsi:type="dcterms:W3CDTF">2025-11-15T13:15:11Z</dcterms:created>
  <dcterms:modified xsi:type="dcterms:W3CDTF">2025-11-15T13:15:17Z</dcterms:modified>
</cp:coreProperties>
</file>